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uk\Documents\OMAJ\INVESTICE PRO OZAK\2017\VZ 2017 a 2016\z Plánu 2017\Doručené PL\Vinařice  1x\VZ na OZAK\"/>
    </mc:Choice>
  </mc:AlternateContent>
  <bookViews>
    <workbookView xWindow="0" yWindow="0" windowWidth="28800" windowHeight="12030" firstSheet="1" activeTab="1"/>
  </bookViews>
  <sheets>
    <sheet name="Pokyny pro vyplnění" sheetId="11" state="hidden" r:id="rId1"/>
    <sheet name="Stavba muži" sheetId="1" r:id="rId2"/>
    <sheet name="VzorPolozky" sheetId="10" state="hidden" r:id="rId3"/>
    <sheet name="WC muži" sheetId="12" r:id="rId4"/>
    <sheet name="Stavba ženy" sheetId="15" r:id="rId5"/>
    <sheet name="WC ženy" sheetId="14" r:id="rId6"/>
    <sheet name="Přípojka kanalizace" sheetId="13" r:id="rId7"/>
  </sheets>
  <externalReferences>
    <externalReference r:id="rId8"/>
  </externalReferences>
  <definedNames>
    <definedName name="CelkemDPHVypocet" localSheetId="1">'Stavba muži'!$H$42</definedName>
    <definedName name="CelkemDPHVypocet" localSheetId="4">'Stavba ženy'!$H$44</definedName>
    <definedName name="CenaCelkem" localSheetId="4">'Stavba ženy'!$G$29</definedName>
    <definedName name="CenaCelkem">'Stavba muži'!$G$29</definedName>
    <definedName name="CenaCelkemBezDPH" localSheetId="4">'Stavba ženy'!$G$28</definedName>
    <definedName name="CenaCelkemBezDPH">'Stavba muži'!$G$28</definedName>
    <definedName name="CenaCelkemVypocet" localSheetId="1">'Stavba muži'!$I$42</definedName>
    <definedName name="CenaCelkemVypocet" localSheetId="4">'Stavba ženy'!$I$44</definedName>
    <definedName name="cisloobjektu" localSheetId="4">'Stavba ženy'!$D$3</definedName>
    <definedName name="cisloobjektu">'Stavba muži'!$D$3</definedName>
    <definedName name="CisloRozpoctu">'[1]Krycí list'!$C$2</definedName>
    <definedName name="CisloStavby" localSheetId="1">'Stavba muži'!$D$2</definedName>
    <definedName name="CisloStavby" localSheetId="4">'Stavba ženy'!$D$2</definedName>
    <definedName name="cislostavby">'[1]Krycí list'!$A$7</definedName>
    <definedName name="CisloStavebnihoRozpoctu" localSheetId="4">'Stavba ženy'!$D$4</definedName>
    <definedName name="CisloStavebnihoRozpoctu">'Stavba muži'!$D$4</definedName>
    <definedName name="dadresa" localSheetId="4">'Stavba ženy'!$D$12:$G$12</definedName>
    <definedName name="dadresa">'Stavba muži'!$D$12:$G$12</definedName>
    <definedName name="DIČ" localSheetId="1">'Stavba muži'!$I$12</definedName>
    <definedName name="DIČ" localSheetId="4">'Stavba ženy'!$I$12</definedName>
    <definedName name="dmisto" localSheetId="4">'Stavba ženy'!$D$13:$G$13</definedName>
    <definedName name="dmisto">'Stavba muži'!$D$13:$G$13</definedName>
    <definedName name="DPHSni" localSheetId="4">'Stavba ženy'!$G$24</definedName>
    <definedName name="DPHSni">'Stavba muži'!$G$24</definedName>
    <definedName name="DPHZakl" localSheetId="4">'Stavba ženy'!$G$26</definedName>
    <definedName name="DPHZakl">'Stavba muži'!$G$26</definedName>
    <definedName name="dpsc" localSheetId="1">'Stavba muži'!$C$13</definedName>
    <definedName name="dpsc" localSheetId="4">'Stavba ženy'!$C$13</definedName>
    <definedName name="IČO" localSheetId="1">'Stavba muži'!$I$11</definedName>
    <definedName name="IČO" localSheetId="4">'Stavba ženy'!$I$11</definedName>
    <definedName name="Mena" localSheetId="4">'Stavba ženy'!$J$29</definedName>
    <definedName name="Mena">'Stavba muži'!$J$29</definedName>
    <definedName name="MistoStavby" localSheetId="4">'Stavba ženy'!$D$4</definedName>
    <definedName name="MistoStavby">'Stavba muži'!$D$4</definedName>
    <definedName name="nazevobjektu" localSheetId="4">'Stavba ženy'!$E$3</definedName>
    <definedName name="nazevobjektu">'Stavba muži'!$E$3</definedName>
    <definedName name="NazevRozpoctu">'[1]Krycí list'!$D$2</definedName>
    <definedName name="NazevStavby" localSheetId="1">'Stavba muži'!$E$2</definedName>
    <definedName name="NazevStavby" localSheetId="4">'Stavba ženy'!$E$2</definedName>
    <definedName name="nazevstavby">'[1]Krycí list'!$C$7</definedName>
    <definedName name="NazevStavebnihoRozpoctu" localSheetId="4">'Stavba ženy'!$E$4</definedName>
    <definedName name="NazevStavebnihoRozpoctu">'Stavba muži'!$E$4</definedName>
    <definedName name="_xlnm.Print_Titles" localSheetId="6">'Přípojka kanalizace'!$1:$7</definedName>
    <definedName name="_xlnm.Print_Titles" localSheetId="3">'WC muži'!$1:$7</definedName>
    <definedName name="_xlnm.Print_Titles" localSheetId="5">'WC ženy'!$1:$7</definedName>
    <definedName name="oadresa" localSheetId="4">'Stavba ženy'!$D$6</definedName>
    <definedName name="oadresa">'Stavba muži'!$D$6</definedName>
    <definedName name="Objednatel" localSheetId="1">'Stavba muži'!$D$5</definedName>
    <definedName name="Objednatel" localSheetId="4">'Stavba ženy'!$D$5</definedName>
    <definedName name="Objekt" localSheetId="1">'Stavba muži'!$B$38</definedName>
    <definedName name="Objekt" localSheetId="4">'Stavba ženy'!$B$38</definedName>
    <definedName name="_xlnm.Print_Area" localSheetId="6">'Přípojka kanalizace'!$A$1:$W$29</definedName>
    <definedName name="_xlnm.Print_Area" localSheetId="1">'Stavba muži'!$A$1:$J$65</definedName>
    <definedName name="_xlnm.Print_Area" localSheetId="4">'Stavba ženy'!$A$1:$J$72</definedName>
    <definedName name="_xlnm.Print_Area" localSheetId="3">'WC muži'!$A$1:$W$175</definedName>
    <definedName name="_xlnm.Print_Area" localSheetId="5">'WC ženy'!$A$1:$W$172</definedName>
    <definedName name="odic" localSheetId="1">'Stavba muži'!$I$6</definedName>
    <definedName name="odic" localSheetId="4">'Stavba ženy'!$I$6</definedName>
    <definedName name="oico" localSheetId="1">'Stavba muži'!$I$5</definedName>
    <definedName name="oico" localSheetId="4">'Stavba ženy'!$I$5</definedName>
    <definedName name="omisto" localSheetId="1">'Stavba muži'!$D$7</definedName>
    <definedName name="omisto" localSheetId="4">'Stavba ženy'!$D$7</definedName>
    <definedName name="onazev" localSheetId="1">'Stavba muži'!$D$6</definedName>
    <definedName name="onazev" localSheetId="4">'Stavba ženy'!$D$6</definedName>
    <definedName name="opsc" localSheetId="1">'Stavba muži'!$C$7</definedName>
    <definedName name="opsc" localSheetId="4">'Stavba ženy'!$C$7</definedName>
    <definedName name="padresa" localSheetId="4">'Stavba ženy'!$D$9</definedName>
    <definedName name="padresa">'Stavba muži'!$D$9</definedName>
    <definedName name="pdic" localSheetId="4">'Stavba ženy'!$I$9</definedName>
    <definedName name="pdic">'Stavba muži'!$I$9</definedName>
    <definedName name="pico" localSheetId="4">'Stavba ženy'!$I$8</definedName>
    <definedName name="pico">'Stavba muži'!$I$8</definedName>
    <definedName name="pmisto" localSheetId="4">'Stavba ženy'!$D$10</definedName>
    <definedName name="pmisto">'Stavba muži'!$D$10</definedName>
    <definedName name="PocetMJ" localSheetId="4">#REF!</definedName>
    <definedName name="PocetMJ" localSheetId="5">#REF!</definedName>
    <definedName name="PocetMJ">#REF!</definedName>
    <definedName name="PoptavkaID" localSheetId="4">'Stavba ženy'!$A$1</definedName>
    <definedName name="PoptavkaID">'Stavba muži'!$A$1</definedName>
    <definedName name="pPSC" localSheetId="4">'Stavba ženy'!$C$10</definedName>
    <definedName name="pPSC">'Stavba muži'!$C$10</definedName>
    <definedName name="Projektant" localSheetId="4">'Stavba ženy'!$D$8</definedName>
    <definedName name="Projektant">'Stavba muži'!$D$8</definedName>
    <definedName name="SazbaDPH1" localSheetId="1">'Stavba muži'!$E$23</definedName>
    <definedName name="SazbaDPH1" localSheetId="4">'Stavba ženy'!$E$23</definedName>
    <definedName name="SazbaDPH1">'[1]Krycí list'!$C$30</definedName>
    <definedName name="SazbaDPH2" localSheetId="1">'Stavba muži'!$E$25</definedName>
    <definedName name="SazbaDPH2" localSheetId="4">'Stavba ženy'!$E$25</definedName>
    <definedName name="SazbaDPH2">'[1]Krycí list'!$C$32</definedName>
    <definedName name="SloupecCC" localSheetId="4">#REF!</definedName>
    <definedName name="SloupecCC" localSheetId="5">#REF!</definedName>
    <definedName name="SloupecCC">#REF!</definedName>
    <definedName name="SloupecCisloPol" localSheetId="4">#REF!</definedName>
    <definedName name="SloupecCisloPol" localSheetId="5">#REF!</definedName>
    <definedName name="SloupecCisloPol">#REF!</definedName>
    <definedName name="SloupecJC" localSheetId="4">#REF!</definedName>
    <definedName name="SloupecJC" localSheetId="5">#REF!</definedName>
    <definedName name="SloupecJC">#REF!</definedName>
    <definedName name="SloupecMJ" localSheetId="4">#REF!</definedName>
    <definedName name="SloupecMJ" localSheetId="5">#REF!</definedName>
    <definedName name="SloupecMJ">#REF!</definedName>
    <definedName name="SloupecMnozstvi" localSheetId="4">#REF!</definedName>
    <definedName name="SloupecMnozstvi" localSheetId="5">#REF!</definedName>
    <definedName name="SloupecMnozstvi">#REF!</definedName>
    <definedName name="SloupecNazPol" localSheetId="4">#REF!</definedName>
    <definedName name="SloupecNazPol" localSheetId="5">#REF!</definedName>
    <definedName name="SloupecNazPol">#REF!</definedName>
    <definedName name="SloupecPC" localSheetId="4">#REF!</definedName>
    <definedName name="SloupecPC" localSheetId="5">#REF!</definedName>
    <definedName name="SloupecPC">#REF!</definedName>
    <definedName name="Vypracoval" localSheetId="4">'Stavba ženy'!$D$14</definedName>
    <definedName name="Vypracoval">'Stavba muži'!$D$14</definedName>
    <definedName name="Z_B7E7C763_C459_487D_8ABA_5CFDDFBD5A84_.wvu.Cols" localSheetId="1" hidden="1">'Stavba muži'!$A:$A</definedName>
    <definedName name="Z_B7E7C763_C459_487D_8ABA_5CFDDFBD5A84_.wvu.Cols" localSheetId="4" hidden="1">'Stavba ženy'!$A:$A</definedName>
    <definedName name="Z_B7E7C763_C459_487D_8ABA_5CFDDFBD5A84_.wvu.PrintArea" localSheetId="1" hidden="1">'Stavba muži'!$B$1:$J$36</definedName>
    <definedName name="Z_B7E7C763_C459_487D_8ABA_5CFDDFBD5A84_.wvu.PrintArea" localSheetId="4" hidden="1">'Stavba ženy'!$B$1:$J$36</definedName>
    <definedName name="ZakladDPHSni" localSheetId="4">'Stavba ženy'!$G$23</definedName>
    <definedName name="ZakladDPHSni">'Stavba muži'!$G$23</definedName>
    <definedName name="ZakladDPHSniVypocet" localSheetId="1">'Stavba muži'!$F$42</definedName>
    <definedName name="ZakladDPHSniVypocet" localSheetId="4">'Stavba ženy'!$F$44</definedName>
    <definedName name="ZakladDPHZakl" localSheetId="4">'Stavba ženy'!$G$25</definedName>
    <definedName name="ZakladDPHZakl">'Stavba muži'!$G$25</definedName>
    <definedName name="ZakladDPHZaklVypocet" localSheetId="1">'Stavba muži'!$G$42</definedName>
    <definedName name="ZakladDPHZaklVypocet" localSheetId="4">'Stavba ženy'!$G$44</definedName>
    <definedName name="Zaokrouhleni" localSheetId="4">'Stavba ženy'!$G$27</definedName>
    <definedName name="Zaokrouhleni">'Stavba muži'!$G$27</definedName>
    <definedName name="Zhotovitel" localSheetId="4">'Stavba ženy'!$D$11:$G$11</definedName>
    <definedName name="Zhotovitel">'Stavba muži'!$D$11:$G$11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7" i="13" l="1"/>
  <c r="G25" i="13"/>
  <c r="G24" i="13"/>
  <c r="G22" i="13"/>
  <c r="G21" i="13"/>
  <c r="G20" i="13"/>
  <c r="G19" i="13"/>
  <c r="G18" i="13"/>
  <c r="G15" i="13"/>
  <c r="G13" i="13"/>
  <c r="G11" i="13"/>
  <c r="G10" i="13"/>
  <c r="G9" i="13"/>
  <c r="F44" i="15"/>
  <c r="J43" i="15"/>
  <c r="G38" i="15"/>
  <c r="F38" i="15"/>
  <c r="H32" i="15"/>
  <c r="J28" i="15"/>
  <c r="J27" i="15"/>
  <c r="J26" i="15"/>
  <c r="E26" i="15"/>
  <c r="J25" i="15"/>
  <c r="J24" i="15"/>
  <c r="E24" i="15"/>
  <c r="J23" i="15"/>
  <c r="V170" i="14"/>
  <c r="Q170" i="14"/>
  <c r="O170" i="14"/>
  <c r="K170" i="14"/>
  <c r="I170" i="14"/>
  <c r="G170" i="14"/>
  <c r="M170" i="14" s="1"/>
  <c r="V169" i="14"/>
  <c r="Q169" i="14"/>
  <c r="O169" i="14"/>
  <c r="K169" i="14"/>
  <c r="I169" i="14"/>
  <c r="G169" i="14"/>
  <c r="M169" i="14" s="1"/>
  <c r="V168" i="14"/>
  <c r="Q168" i="14"/>
  <c r="O168" i="14"/>
  <c r="K168" i="14"/>
  <c r="I168" i="14"/>
  <c r="G168" i="14"/>
  <c r="M168" i="14" s="1"/>
  <c r="V167" i="14"/>
  <c r="Q167" i="14"/>
  <c r="O167" i="14"/>
  <c r="K167" i="14"/>
  <c r="I167" i="14"/>
  <c r="G167" i="14"/>
  <c r="M167" i="14" s="1"/>
  <c r="V166" i="14"/>
  <c r="Q166" i="14"/>
  <c r="O166" i="14"/>
  <c r="K166" i="14"/>
  <c r="I166" i="14"/>
  <c r="G166" i="14"/>
  <c r="M166" i="14" s="1"/>
  <c r="V165" i="14"/>
  <c r="Q165" i="14"/>
  <c r="O165" i="14"/>
  <c r="K165" i="14"/>
  <c r="I165" i="14"/>
  <c r="G165" i="14"/>
  <c r="M165" i="14" s="1"/>
  <c r="V163" i="14"/>
  <c r="V162" i="14" s="1"/>
  <c r="Q163" i="14"/>
  <c r="Q162" i="14" s="1"/>
  <c r="O163" i="14"/>
  <c r="O162" i="14" s="1"/>
  <c r="K163" i="14"/>
  <c r="K162" i="14" s="1"/>
  <c r="I163" i="14"/>
  <c r="I162" i="14" s="1"/>
  <c r="G163" i="14"/>
  <c r="G162" i="14" s="1"/>
  <c r="I70" i="15" s="1"/>
  <c r="V161" i="14"/>
  <c r="Q161" i="14"/>
  <c r="O161" i="14"/>
  <c r="K161" i="14"/>
  <c r="I161" i="14"/>
  <c r="G161" i="14"/>
  <c r="M161" i="14" s="1"/>
  <c r="V157" i="14"/>
  <c r="Q157" i="14"/>
  <c r="O157" i="14"/>
  <c r="K157" i="14"/>
  <c r="I157" i="14"/>
  <c r="G157" i="14"/>
  <c r="M157" i="14" s="1"/>
  <c r="V154" i="14"/>
  <c r="V153" i="14" s="1"/>
  <c r="Q154" i="14"/>
  <c r="Q153" i="14" s="1"/>
  <c r="O154" i="14"/>
  <c r="O153" i="14" s="1"/>
  <c r="K154" i="14"/>
  <c r="K153" i="14" s="1"/>
  <c r="I154" i="14"/>
  <c r="I153" i="14" s="1"/>
  <c r="G154" i="14"/>
  <c r="G153" i="14" s="1"/>
  <c r="I68" i="15" s="1"/>
  <c r="V152" i="14"/>
  <c r="Q152" i="14"/>
  <c r="O152" i="14"/>
  <c r="K152" i="14"/>
  <c r="I152" i="14"/>
  <c r="G152" i="14"/>
  <c r="M152" i="14" s="1"/>
  <c r="V149" i="14"/>
  <c r="Q149" i="14"/>
  <c r="O149" i="14"/>
  <c r="K149" i="14"/>
  <c r="I149" i="14"/>
  <c r="G149" i="14"/>
  <c r="M149" i="14" s="1"/>
  <c r="V147" i="14"/>
  <c r="Q147" i="14"/>
  <c r="O147" i="14"/>
  <c r="K147" i="14"/>
  <c r="I147" i="14"/>
  <c r="G147" i="14"/>
  <c r="M147" i="14" s="1"/>
  <c r="V145" i="14"/>
  <c r="Q145" i="14"/>
  <c r="O145" i="14"/>
  <c r="K145" i="14"/>
  <c r="I145" i="14"/>
  <c r="G145" i="14"/>
  <c r="M145" i="14" s="1"/>
  <c r="V144" i="14"/>
  <c r="Q144" i="14"/>
  <c r="O144" i="14"/>
  <c r="K144" i="14"/>
  <c r="I144" i="14"/>
  <c r="G144" i="14"/>
  <c r="M144" i="14" s="1"/>
  <c r="V143" i="14"/>
  <c r="Q143" i="14"/>
  <c r="O143" i="14"/>
  <c r="K143" i="14"/>
  <c r="I143" i="14"/>
  <c r="G143" i="14"/>
  <c r="M143" i="14" s="1"/>
  <c r="V142" i="14"/>
  <c r="Q142" i="14"/>
  <c r="O142" i="14"/>
  <c r="K142" i="14"/>
  <c r="I142" i="14"/>
  <c r="G142" i="14"/>
  <c r="M142" i="14" s="1"/>
  <c r="V140" i="14"/>
  <c r="Q140" i="14"/>
  <c r="O140" i="14"/>
  <c r="K140" i="14"/>
  <c r="I140" i="14"/>
  <c r="G140" i="14"/>
  <c r="M140" i="14" s="1"/>
  <c r="V138" i="14"/>
  <c r="Q138" i="14"/>
  <c r="O138" i="14"/>
  <c r="K138" i="14"/>
  <c r="I138" i="14"/>
  <c r="G138" i="14"/>
  <c r="M138" i="14" s="1"/>
  <c r="V136" i="14"/>
  <c r="Q136" i="14"/>
  <c r="O136" i="14"/>
  <c r="K136" i="14"/>
  <c r="I136" i="14"/>
  <c r="G136" i="14"/>
  <c r="M136" i="14" s="1"/>
  <c r="V134" i="14"/>
  <c r="Q134" i="14"/>
  <c r="O134" i="14"/>
  <c r="K134" i="14"/>
  <c r="I134" i="14"/>
  <c r="G134" i="14"/>
  <c r="M134" i="14" s="1"/>
  <c r="V132" i="14"/>
  <c r="Q132" i="14"/>
  <c r="O132" i="14"/>
  <c r="K132" i="14"/>
  <c r="I132" i="14"/>
  <c r="G132" i="14"/>
  <c r="M132" i="14" s="1"/>
  <c r="V130" i="14"/>
  <c r="Q130" i="14"/>
  <c r="O130" i="14"/>
  <c r="K130" i="14"/>
  <c r="I130" i="14"/>
  <c r="G130" i="14"/>
  <c r="M130" i="14" s="1"/>
  <c r="V129" i="14"/>
  <c r="Q129" i="14"/>
  <c r="O129" i="14"/>
  <c r="K129" i="14"/>
  <c r="I129" i="14"/>
  <c r="G129" i="14"/>
  <c r="M129" i="14" s="1"/>
  <c r="V128" i="14"/>
  <c r="Q128" i="14"/>
  <c r="O128" i="14"/>
  <c r="K128" i="14"/>
  <c r="I128" i="14"/>
  <c r="G128" i="14"/>
  <c r="M128" i="14" s="1"/>
  <c r="V126" i="14"/>
  <c r="Q126" i="14"/>
  <c r="O126" i="14"/>
  <c r="K126" i="14"/>
  <c r="I126" i="14"/>
  <c r="G126" i="14"/>
  <c r="M126" i="14" s="1"/>
  <c r="V125" i="14"/>
  <c r="Q125" i="14"/>
  <c r="O125" i="14"/>
  <c r="K125" i="14"/>
  <c r="I125" i="14"/>
  <c r="G125" i="14"/>
  <c r="M125" i="14" s="1"/>
  <c r="V124" i="14"/>
  <c r="Q124" i="14"/>
  <c r="O124" i="14"/>
  <c r="K124" i="14"/>
  <c r="I124" i="14"/>
  <c r="G124" i="14"/>
  <c r="M124" i="14" s="1"/>
  <c r="V122" i="14"/>
  <c r="Q122" i="14"/>
  <c r="O122" i="14"/>
  <c r="K122" i="14"/>
  <c r="I122" i="14"/>
  <c r="G122" i="14"/>
  <c r="M122" i="14" s="1"/>
  <c r="V121" i="14"/>
  <c r="Q121" i="14"/>
  <c r="O121" i="14"/>
  <c r="K121" i="14"/>
  <c r="I121" i="14"/>
  <c r="G121" i="14"/>
  <c r="M121" i="14" s="1"/>
  <c r="V119" i="14"/>
  <c r="Q119" i="14"/>
  <c r="O119" i="14"/>
  <c r="K119" i="14"/>
  <c r="I119" i="14"/>
  <c r="G119" i="14"/>
  <c r="M119" i="14" s="1"/>
  <c r="V117" i="14"/>
  <c r="Q117" i="14"/>
  <c r="O117" i="14"/>
  <c r="K117" i="14"/>
  <c r="I117" i="14"/>
  <c r="G117" i="14"/>
  <c r="M117" i="14" s="1"/>
  <c r="V116" i="14"/>
  <c r="Q116" i="14"/>
  <c r="O116" i="14"/>
  <c r="K116" i="14"/>
  <c r="I116" i="14"/>
  <c r="G116" i="14"/>
  <c r="M116" i="14" s="1"/>
  <c r="V115" i="14"/>
  <c r="Q115" i="14"/>
  <c r="O115" i="14"/>
  <c r="K115" i="14"/>
  <c r="I115" i="14"/>
  <c r="G115" i="14"/>
  <c r="M115" i="14" s="1"/>
  <c r="V114" i="14"/>
  <c r="Q114" i="14"/>
  <c r="O114" i="14"/>
  <c r="K114" i="14"/>
  <c r="I114" i="14"/>
  <c r="G114" i="14"/>
  <c r="V113" i="14"/>
  <c r="Q113" i="14"/>
  <c r="O113" i="14"/>
  <c r="K113" i="14"/>
  <c r="I113" i="14"/>
  <c r="G113" i="14"/>
  <c r="M113" i="14" s="1"/>
  <c r="V111" i="14"/>
  <c r="Q111" i="14"/>
  <c r="O111" i="14"/>
  <c r="K111" i="14"/>
  <c r="I111" i="14"/>
  <c r="G111" i="14"/>
  <c r="M111" i="14" s="1"/>
  <c r="V109" i="14"/>
  <c r="Q109" i="14"/>
  <c r="O109" i="14"/>
  <c r="K109" i="14"/>
  <c r="I109" i="14"/>
  <c r="G109" i="14"/>
  <c r="M109" i="14" s="1"/>
  <c r="V108" i="14"/>
  <c r="Q108" i="14"/>
  <c r="O108" i="14"/>
  <c r="K108" i="14"/>
  <c r="I108" i="14"/>
  <c r="G108" i="14"/>
  <c r="M108" i="14" s="1"/>
  <c r="V107" i="14"/>
  <c r="Q107" i="14"/>
  <c r="O107" i="14"/>
  <c r="K107" i="14"/>
  <c r="I107" i="14"/>
  <c r="G107" i="14"/>
  <c r="M107" i="14" s="1"/>
  <c r="V105" i="14"/>
  <c r="Q105" i="14"/>
  <c r="O105" i="14"/>
  <c r="K105" i="14"/>
  <c r="I105" i="14"/>
  <c r="G105" i="14"/>
  <c r="M105" i="14" s="1"/>
  <c r="V104" i="14"/>
  <c r="Q104" i="14"/>
  <c r="O104" i="14"/>
  <c r="K104" i="14"/>
  <c r="I104" i="14"/>
  <c r="G104" i="14"/>
  <c r="M104" i="14" s="1"/>
  <c r="V103" i="14"/>
  <c r="Q103" i="14"/>
  <c r="O103" i="14"/>
  <c r="K103" i="14"/>
  <c r="I103" i="14"/>
  <c r="G103" i="14"/>
  <c r="M103" i="14" s="1"/>
  <c r="V102" i="14"/>
  <c r="Q102" i="14"/>
  <c r="O102" i="14"/>
  <c r="K102" i="14"/>
  <c r="I102" i="14"/>
  <c r="G102" i="14"/>
  <c r="M102" i="14" s="1"/>
  <c r="V101" i="14"/>
  <c r="Q101" i="14"/>
  <c r="O101" i="14"/>
  <c r="K101" i="14"/>
  <c r="I101" i="14"/>
  <c r="G101" i="14"/>
  <c r="M101" i="14" s="1"/>
  <c r="V100" i="14"/>
  <c r="Q100" i="14"/>
  <c r="O100" i="14"/>
  <c r="K100" i="14"/>
  <c r="I100" i="14"/>
  <c r="G100" i="14"/>
  <c r="M100" i="14" s="1"/>
  <c r="V99" i="14"/>
  <c r="Q99" i="14"/>
  <c r="O99" i="14"/>
  <c r="K99" i="14"/>
  <c r="I99" i="14"/>
  <c r="G99" i="14"/>
  <c r="M99" i="14" s="1"/>
  <c r="V98" i="14"/>
  <c r="Q98" i="14"/>
  <c r="O98" i="14"/>
  <c r="K98" i="14"/>
  <c r="I98" i="14"/>
  <c r="G98" i="14"/>
  <c r="M98" i="14" s="1"/>
  <c r="V97" i="14"/>
  <c r="Q97" i="14"/>
  <c r="O97" i="14"/>
  <c r="K97" i="14"/>
  <c r="I97" i="14"/>
  <c r="G97" i="14"/>
  <c r="M97" i="14" s="1"/>
  <c r="V96" i="14"/>
  <c r="Q96" i="14"/>
  <c r="O96" i="14"/>
  <c r="K96" i="14"/>
  <c r="I96" i="14"/>
  <c r="G96" i="14"/>
  <c r="M96" i="14" s="1"/>
  <c r="V95" i="14"/>
  <c r="Q95" i="14"/>
  <c r="O95" i="14"/>
  <c r="K95" i="14"/>
  <c r="I95" i="14"/>
  <c r="G95" i="14"/>
  <c r="M95" i="14" s="1"/>
  <c r="V94" i="14"/>
  <c r="Q94" i="14"/>
  <c r="O94" i="14"/>
  <c r="K94" i="14"/>
  <c r="I94" i="14"/>
  <c r="G94" i="14"/>
  <c r="M94" i="14" s="1"/>
  <c r="V93" i="14"/>
  <c r="Q93" i="14"/>
  <c r="O93" i="14"/>
  <c r="K93" i="14"/>
  <c r="I93" i="14"/>
  <c r="G93" i="14"/>
  <c r="M93" i="14" s="1"/>
  <c r="V92" i="14"/>
  <c r="Q92" i="14"/>
  <c r="O92" i="14"/>
  <c r="K92" i="14"/>
  <c r="I92" i="14"/>
  <c r="G92" i="14"/>
  <c r="M92" i="14" s="1"/>
  <c r="V91" i="14"/>
  <c r="Q91" i="14"/>
  <c r="O91" i="14"/>
  <c r="K91" i="14"/>
  <c r="I91" i="14"/>
  <c r="G91" i="14"/>
  <c r="M91" i="14" s="1"/>
  <c r="V90" i="14"/>
  <c r="Q90" i="14"/>
  <c r="O90" i="14"/>
  <c r="K90" i="14"/>
  <c r="I90" i="14"/>
  <c r="G90" i="14"/>
  <c r="M90" i="14" s="1"/>
  <c r="V89" i="14"/>
  <c r="Q89" i="14"/>
  <c r="O89" i="14"/>
  <c r="K89" i="14"/>
  <c r="I89" i="14"/>
  <c r="G89" i="14"/>
  <c r="M89" i="14" s="1"/>
  <c r="V88" i="14"/>
  <c r="Q88" i="14"/>
  <c r="O88" i="14"/>
  <c r="K88" i="14"/>
  <c r="I88" i="14"/>
  <c r="G88" i="14"/>
  <c r="M88" i="14" s="1"/>
  <c r="V86" i="14"/>
  <c r="Q86" i="14"/>
  <c r="O86" i="14"/>
  <c r="K86" i="14"/>
  <c r="I86" i="14"/>
  <c r="G86" i="14"/>
  <c r="M86" i="14" s="1"/>
  <c r="V85" i="14"/>
  <c r="Q85" i="14"/>
  <c r="O85" i="14"/>
  <c r="K85" i="14"/>
  <c r="I85" i="14"/>
  <c r="G85" i="14"/>
  <c r="M85" i="14" s="1"/>
  <c r="V84" i="14"/>
  <c r="Q84" i="14"/>
  <c r="O84" i="14"/>
  <c r="K84" i="14"/>
  <c r="I84" i="14"/>
  <c r="G84" i="14"/>
  <c r="M84" i="14" s="1"/>
  <c r="V83" i="14"/>
  <c r="Q83" i="14"/>
  <c r="O83" i="14"/>
  <c r="K83" i="14"/>
  <c r="I83" i="14"/>
  <c r="G83" i="14"/>
  <c r="M83" i="14" s="1"/>
  <c r="V82" i="14"/>
  <c r="Q82" i="14"/>
  <c r="O82" i="14"/>
  <c r="K82" i="14"/>
  <c r="I82" i="14"/>
  <c r="G82" i="14"/>
  <c r="M82" i="14" s="1"/>
  <c r="V81" i="14"/>
  <c r="Q81" i="14"/>
  <c r="O81" i="14"/>
  <c r="K81" i="14"/>
  <c r="I81" i="14"/>
  <c r="G81" i="14"/>
  <c r="M81" i="14" s="1"/>
  <c r="V80" i="14"/>
  <c r="Q80" i="14"/>
  <c r="O80" i="14"/>
  <c r="K80" i="14"/>
  <c r="I80" i="14"/>
  <c r="G80" i="14"/>
  <c r="M80" i="14" s="1"/>
  <c r="V79" i="14"/>
  <c r="Q79" i="14"/>
  <c r="O79" i="14"/>
  <c r="K79" i="14"/>
  <c r="I79" i="14"/>
  <c r="G79" i="14"/>
  <c r="M79" i="14" s="1"/>
  <c r="V78" i="14"/>
  <c r="Q78" i="14"/>
  <c r="O78" i="14"/>
  <c r="K78" i="14"/>
  <c r="I78" i="14"/>
  <c r="G78" i="14"/>
  <c r="M78" i="14" s="1"/>
  <c r="V77" i="14"/>
  <c r="Q77" i="14"/>
  <c r="O77" i="14"/>
  <c r="K77" i="14"/>
  <c r="I77" i="14"/>
  <c r="G77" i="14"/>
  <c r="M77" i="14" s="1"/>
  <c r="V76" i="14"/>
  <c r="Q76" i="14"/>
  <c r="O76" i="14"/>
  <c r="K76" i="14"/>
  <c r="I76" i="14"/>
  <c r="G76" i="14"/>
  <c r="M76" i="14" s="1"/>
  <c r="V75" i="14"/>
  <c r="Q75" i="14"/>
  <c r="O75" i="14"/>
  <c r="K75" i="14"/>
  <c r="I75" i="14"/>
  <c r="G75" i="14"/>
  <c r="M75" i="14" s="1"/>
  <c r="V74" i="14"/>
  <c r="Q74" i="14"/>
  <c r="O74" i="14"/>
  <c r="K74" i="14"/>
  <c r="I74" i="14"/>
  <c r="G74" i="14"/>
  <c r="M74" i="14" s="1"/>
  <c r="V73" i="14"/>
  <c r="Q73" i="14"/>
  <c r="O73" i="14"/>
  <c r="K73" i="14"/>
  <c r="I73" i="14"/>
  <c r="G73" i="14"/>
  <c r="M73" i="14" s="1"/>
  <c r="V71" i="14"/>
  <c r="Q71" i="14"/>
  <c r="O71" i="14"/>
  <c r="K71" i="14"/>
  <c r="I71" i="14"/>
  <c r="G71" i="14"/>
  <c r="M71" i="14" s="1"/>
  <c r="V70" i="14"/>
  <c r="Q70" i="14"/>
  <c r="O70" i="14"/>
  <c r="K70" i="14"/>
  <c r="I70" i="14"/>
  <c r="G70" i="14"/>
  <c r="M70" i="14" s="1"/>
  <c r="V69" i="14"/>
  <c r="Q69" i="14"/>
  <c r="O69" i="14"/>
  <c r="K69" i="14"/>
  <c r="I69" i="14"/>
  <c r="G69" i="14"/>
  <c r="M69" i="14" s="1"/>
  <c r="V68" i="14"/>
  <c r="Q68" i="14"/>
  <c r="O68" i="14"/>
  <c r="K68" i="14"/>
  <c r="I68" i="14"/>
  <c r="G68" i="14"/>
  <c r="M68" i="14" s="1"/>
  <c r="V67" i="14"/>
  <c r="Q67" i="14"/>
  <c r="O67" i="14"/>
  <c r="K67" i="14"/>
  <c r="I67" i="14"/>
  <c r="G67" i="14"/>
  <c r="M67" i="14" s="1"/>
  <c r="V66" i="14"/>
  <c r="Q66" i="14"/>
  <c r="O66" i="14"/>
  <c r="K66" i="14"/>
  <c r="I66" i="14"/>
  <c r="G66" i="14"/>
  <c r="M66" i="14" s="1"/>
  <c r="V65" i="14"/>
  <c r="Q65" i="14"/>
  <c r="O65" i="14"/>
  <c r="K65" i="14"/>
  <c r="I65" i="14"/>
  <c r="G65" i="14"/>
  <c r="M65" i="14" s="1"/>
  <c r="V64" i="14"/>
  <c r="Q64" i="14"/>
  <c r="O64" i="14"/>
  <c r="K64" i="14"/>
  <c r="I64" i="14"/>
  <c r="G64" i="14"/>
  <c r="M64" i="14" s="1"/>
  <c r="V63" i="14"/>
  <c r="Q63" i="14"/>
  <c r="O63" i="14"/>
  <c r="K63" i="14"/>
  <c r="I63" i="14"/>
  <c r="G63" i="14"/>
  <c r="M63" i="14" s="1"/>
  <c r="V62" i="14"/>
  <c r="Q62" i="14"/>
  <c r="O62" i="14"/>
  <c r="K62" i="14"/>
  <c r="I62" i="14"/>
  <c r="G62" i="14"/>
  <c r="M62" i="14" s="1"/>
  <c r="V60" i="14"/>
  <c r="Q60" i="14"/>
  <c r="O60" i="14"/>
  <c r="K60" i="14"/>
  <c r="I60" i="14"/>
  <c r="G60" i="14"/>
  <c r="M60" i="14" s="1"/>
  <c r="V58" i="14"/>
  <c r="Q58" i="14"/>
  <c r="O58" i="14"/>
  <c r="K58" i="14"/>
  <c r="I58" i="14"/>
  <c r="G58" i="14"/>
  <c r="M58" i="14" s="1"/>
  <c r="V55" i="14"/>
  <c r="Q55" i="14"/>
  <c r="O55" i="14"/>
  <c r="K55" i="14"/>
  <c r="I55" i="14"/>
  <c r="G55" i="14"/>
  <c r="M55" i="14" s="1"/>
  <c r="V53" i="14"/>
  <c r="V52" i="14" s="1"/>
  <c r="Q53" i="14"/>
  <c r="Q52" i="14" s="1"/>
  <c r="O53" i="14"/>
  <c r="O52" i="14" s="1"/>
  <c r="K53" i="14"/>
  <c r="K52" i="14" s="1"/>
  <c r="I53" i="14"/>
  <c r="I52" i="14" s="1"/>
  <c r="G53" i="14"/>
  <c r="M53" i="14" s="1"/>
  <c r="M52" i="14" s="1"/>
  <c r="V50" i="14"/>
  <c r="Q50" i="14"/>
  <c r="O50" i="14"/>
  <c r="K50" i="14"/>
  <c r="I50" i="14"/>
  <c r="G50" i="14"/>
  <c r="M50" i="14" s="1"/>
  <c r="V48" i="14"/>
  <c r="Q48" i="14"/>
  <c r="O48" i="14"/>
  <c r="K48" i="14"/>
  <c r="I48" i="14"/>
  <c r="G48" i="14"/>
  <c r="M48" i="14" s="1"/>
  <c r="V46" i="14"/>
  <c r="Q46" i="14"/>
  <c r="O46" i="14"/>
  <c r="K46" i="14"/>
  <c r="I46" i="14"/>
  <c r="G46" i="14"/>
  <c r="M46" i="14" s="1"/>
  <c r="V44" i="14"/>
  <c r="Q44" i="14"/>
  <c r="O44" i="14"/>
  <c r="K44" i="14"/>
  <c r="I44" i="14"/>
  <c r="G44" i="14"/>
  <c r="M44" i="14" s="1"/>
  <c r="V42" i="14"/>
  <c r="Q42" i="14"/>
  <c r="O42" i="14"/>
  <c r="K42" i="14"/>
  <c r="I42" i="14"/>
  <c r="G42" i="14"/>
  <c r="M42" i="14" s="1"/>
  <c r="V40" i="14"/>
  <c r="Q40" i="14"/>
  <c r="O40" i="14"/>
  <c r="K40" i="14"/>
  <c r="I40" i="14"/>
  <c r="G40" i="14"/>
  <c r="M40" i="14" s="1"/>
  <c r="V39" i="14"/>
  <c r="Q39" i="14"/>
  <c r="O39" i="14"/>
  <c r="K39" i="14"/>
  <c r="I39" i="14"/>
  <c r="G39" i="14"/>
  <c r="M39" i="14" s="1"/>
  <c r="V38" i="14"/>
  <c r="Q38" i="14"/>
  <c r="O38" i="14"/>
  <c r="K38" i="14"/>
  <c r="I38" i="14"/>
  <c r="G38" i="14"/>
  <c r="M38" i="14" s="1"/>
  <c r="V36" i="14"/>
  <c r="Q36" i="14"/>
  <c r="O36" i="14"/>
  <c r="K36" i="14"/>
  <c r="I36" i="14"/>
  <c r="G36" i="14"/>
  <c r="M36" i="14" s="1"/>
  <c r="V35" i="14"/>
  <c r="Q35" i="14"/>
  <c r="O35" i="14"/>
  <c r="K35" i="14"/>
  <c r="I35" i="14"/>
  <c r="G35" i="14"/>
  <c r="M35" i="14" s="1"/>
  <c r="V32" i="14"/>
  <c r="Q32" i="14"/>
  <c r="O32" i="14"/>
  <c r="K32" i="14"/>
  <c r="I32" i="14"/>
  <c r="G32" i="14"/>
  <c r="M32" i="14" s="1"/>
  <c r="V28" i="14"/>
  <c r="Q28" i="14"/>
  <c r="O28" i="14"/>
  <c r="K28" i="14"/>
  <c r="I28" i="14"/>
  <c r="G28" i="14"/>
  <c r="M28" i="14" s="1"/>
  <c r="V26" i="14"/>
  <c r="Q26" i="14"/>
  <c r="O26" i="14"/>
  <c r="K26" i="14"/>
  <c r="I26" i="14"/>
  <c r="G26" i="14"/>
  <c r="M26" i="14" s="1"/>
  <c r="V24" i="14"/>
  <c r="Q24" i="14"/>
  <c r="O24" i="14"/>
  <c r="K24" i="14"/>
  <c r="I24" i="14"/>
  <c r="G24" i="14"/>
  <c r="M24" i="14" s="1"/>
  <c r="V23" i="14"/>
  <c r="Q23" i="14"/>
  <c r="O23" i="14"/>
  <c r="K23" i="14"/>
  <c r="I23" i="14"/>
  <c r="G23" i="14"/>
  <c r="M23" i="14" s="1"/>
  <c r="V22" i="14"/>
  <c r="Q22" i="14"/>
  <c r="O22" i="14"/>
  <c r="K22" i="14"/>
  <c r="I22" i="14"/>
  <c r="G22" i="14"/>
  <c r="M22" i="14" s="1"/>
  <c r="V21" i="14"/>
  <c r="Q21" i="14"/>
  <c r="O21" i="14"/>
  <c r="K21" i="14"/>
  <c r="I21" i="14"/>
  <c r="G21" i="14"/>
  <c r="M21" i="14" s="1"/>
  <c r="V20" i="14"/>
  <c r="Q20" i="14"/>
  <c r="O20" i="14"/>
  <c r="K20" i="14"/>
  <c r="I20" i="14"/>
  <c r="G20" i="14"/>
  <c r="M20" i="14" s="1"/>
  <c r="V17" i="14"/>
  <c r="V16" i="14" s="1"/>
  <c r="Q17" i="14"/>
  <c r="Q16" i="14" s="1"/>
  <c r="O17" i="14"/>
  <c r="O16" i="14" s="1"/>
  <c r="K17" i="14"/>
  <c r="K16" i="14" s="1"/>
  <c r="I17" i="14"/>
  <c r="I16" i="14" s="1"/>
  <c r="G17" i="14"/>
  <c r="M17" i="14" s="1"/>
  <c r="M16" i="14" s="1"/>
  <c r="V14" i="14"/>
  <c r="Q14" i="14"/>
  <c r="O14" i="14"/>
  <c r="K14" i="14"/>
  <c r="I14" i="14"/>
  <c r="G14" i="14"/>
  <c r="M14" i="14" s="1"/>
  <c r="V12" i="14"/>
  <c r="Q12" i="14"/>
  <c r="O12" i="14"/>
  <c r="K12" i="14"/>
  <c r="I12" i="14"/>
  <c r="G12" i="14"/>
  <c r="M12" i="14" s="1"/>
  <c r="V11" i="14"/>
  <c r="Q11" i="14"/>
  <c r="O11" i="14"/>
  <c r="K11" i="14"/>
  <c r="I11" i="14"/>
  <c r="G11" i="14"/>
  <c r="M11" i="14" s="1"/>
  <c r="V9" i="14"/>
  <c r="Q9" i="14"/>
  <c r="O9" i="14"/>
  <c r="K9" i="14"/>
  <c r="I9" i="14"/>
  <c r="G9" i="14"/>
  <c r="M9" i="14" s="1"/>
  <c r="G173" i="12"/>
  <c r="G172" i="12"/>
  <c r="G171" i="12"/>
  <c r="G170" i="12"/>
  <c r="G169" i="12"/>
  <c r="G167" i="12"/>
  <c r="G165" i="12"/>
  <c r="G160" i="12"/>
  <c r="G157" i="12"/>
  <c r="G155" i="12"/>
  <c r="G152" i="12"/>
  <c r="G149" i="12"/>
  <c r="G147" i="12"/>
  <c r="G146" i="12"/>
  <c r="G145" i="12"/>
  <c r="G144" i="12"/>
  <c r="G142" i="12"/>
  <c r="G140" i="12"/>
  <c r="G138" i="12"/>
  <c r="G137" i="12"/>
  <c r="G136" i="12"/>
  <c r="G134" i="12"/>
  <c r="G133" i="12"/>
  <c r="G131" i="12"/>
  <c r="G130" i="12"/>
  <c r="G128" i="12"/>
  <c r="G127" i="12"/>
  <c r="G125" i="12"/>
  <c r="G123" i="12"/>
  <c r="G122" i="12"/>
  <c r="G121" i="12"/>
  <c r="G120" i="12"/>
  <c r="G119" i="12"/>
  <c r="G117" i="12"/>
  <c r="G115" i="12"/>
  <c r="G114" i="12"/>
  <c r="G113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8" i="12"/>
  <c r="G67" i="12"/>
  <c r="G66" i="12"/>
  <c r="G65" i="12"/>
  <c r="G64" i="12"/>
  <c r="G63" i="12"/>
  <c r="G62" i="12"/>
  <c r="G61" i="12"/>
  <c r="G60" i="12"/>
  <c r="G59" i="12"/>
  <c r="G57" i="12"/>
  <c r="G55" i="12"/>
  <c r="G52" i="12"/>
  <c r="G50" i="12"/>
  <c r="G46" i="12"/>
  <c r="G44" i="12"/>
  <c r="G42" i="12"/>
  <c r="G40" i="12"/>
  <c r="G38" i="12"/>
  <c r="G36" i="12"/>
  <c r="G35" i="12"/>
  <c r="G34" i="12"/>
  <c r="G33" i="12"/>
  <c r="G32" i="12"/>
  <c r="G30" i="12"/>
  <c r="G27" i="12"/>
  <c r="G24" i="12"/>
  <c r="G22" i="12"/>
  <c r="G20" i="12"/>
  <c r="G19" i="12"/>
  <c r="G18" i="12"/>
  <c r="G17" i="12"/>
  <c r="G16" i="12"/>
  <c r="G13" i="12"/>
  <c r="G11" i="12"/>
  <c r="G9" i="12"/>
  <c r="G16" i="14" l="1"/>
  <c r="I53" i="15" s="1"/>
  <c r="K164" i="14"/>
  <c r="O118" i="14"/>
  <c r="O34" i="14"/>
  <c r="O37" i="14"/>
  <c r="Q106" i="14"/>
  <c r="O133" i="14"/>
  <c r="O156" i="14"/>
  <c r="I54" i="14"/>
  <c r="M54" i="14"/>
  <c r="I133" i="14"/>
  <c r="K139" i="14"/>
  <c r="I156" i="14"/>
  <c r="O106" i="14"/>
  <c r="V54" i="14"/>
  <c r="G8" i="14"/>
  <c r="I52" i="15" s="1"/>
  <c r="O8" i="14"/>
  <c r="K54" i="14"/>
  <c r="I61" i="14"/>
  <c r="Q61" i="14"/>
  <c r="Q72" i="14"/>
  <c r="V139" i="14"/>
  <c r="V164" i="14"/>
  <c r="Q34" i="14"/>
  <c r="I87" i="14"/>
  <c r="I112" i="14"/>
  <c r="Q133" i="14"/>
  <c r="K156" i="14"/>
  <c r="Q156" i="14"/>
  <c r="M164" i="14"/>
  <c r="V37" i="14"/>
  <c r="Q54" i="14"/>
  <c r="O72" i="14"/>
  <c r="I106" i="14"/>
  <c r="V106" i="14"/>
  <c r="Q112" i="14"/>
  <c r="G133" i="14"/>
  <c r="I66" i="15" s="1"/>
  <c r="G139" i="14"/>
  <c r="I67" i="15" s="1"/>
  <c r="O139" i="14"/>
  <c r="V156" i="14"/>
  <c r="M139" i="14"/>
  <c r="M34" i="14"/>
  <c r="K8" i="14"/>
  <c r="I19" i="14"/>
  <c r="G61" i="14"/>
  <c r="I60" i="15" s="1"/>
  <c r="O61" i="14"/>
  <c r="Q87" i="14"/>
  <c r="K87" i="14"/>
  <c r="M106" i="14"/>
  <c r="G118" i="14"/>
  <c r="I65" i="15" s="1"/>
  <c r="K118" i="14"/>
  <c r="I139" i="14"/>
  <c r="Q139" i="14"/>
  <c r="M163" i="14"/>
  <c r="M162" i="14" s="1"/>
  <c r="G164" i="14"/>
  <c r="Q164" i="14"/>
  <c r="I8" i="14"/>
  <c r="V8" i="14"/>
  <c r="Q19" i="14"/>
  <c r="K19" i="14"/>
  <c r="G34" i="14"/>
  <c r="I55" i="15" s="1"/>
  <c r="K34" i="14"/>
  <c r="I37" i="14"/>
  <c r="K61" i="14"/>
  <c r="V61" i="14"/>
  <c r="G72" i="14"/>
  <c r="I61" i="15" s="1"/>
  <c r="K72" i="14"/>
  <c r="O87" i="14"/>
  <c r="V87" i="14"/>
  <c r="G112" i="14"/>
  <c r="I64" i="15" s="1"/>
  <c r="O112" i="14"/>
  <c r="I118" i="14"/>
  <c r="V118" i="14"/>
  <c r="M133" i="14"/>
  <c r="O164" i="14"/>
  <c r="I164" i="14"/>
  <c r="M72" i="14"/>
  <c r="M8" i="14"/>
  <c r="Q8" i="14"/>
  <c r="O19" i="14"/>
  <c r="V19" i="14"/>
  <c r="I34" i="14"/>
  <c r="V34" i="14"/>
  <c r="M37" i="14"/>
  <c r="Q37" i="14"/>
  <c r="K37" i="14"/>
  <c r="G54" i="14"/>
  <c r="I59" i="15" s="1"/>
  <c r="O54" i="14"/>
  <c r="I72" i="14"/>
  <c r="V72" i="14"/>
  <c r="G106" i="14"/>
  <c r="I63" i="15" s="1"/>
  <c r="K106" i="14"/>
  <c r="K112" i="14"/>
  <c r="V112" i="14"/>
  <c r="M114" i="14"/>
  <c r="M112" i="14" s="1"/>
  <c r="M118" i="14"/>
  <c r="Q118" i="14"/>
  <c r="K133" i="14"/>
  <c r="V133" i="14"/>
  <c r="M154" i="14"/>
  <c r="M153" i="14" s="1"/>
  <c r="M156" i="14"/>
  <c r="M61" i="14"/>
  <c r="M87" i="14"/>
  <c r="M19" i="14"/>
  <c r="G19" i="14"/>
  <c r="I54" i="15" s="1"/>
  <c r="G37" i="14"/>
  <c r="G52" i="14"/>
  <c r="G87" i="14"/>
  <c r="I62" i="15" s="1"/>
  <c r="G156" i="14"/>
  <c r="I69" i="15" s="1"/>
  <c r="G8" i="13"/>
  <c r="I9" i="13"/>
  <c r="K9" i="13"/>
  <c r="M9" i="13"/>
  <c r="O9" i="13"/>
  <c r="Q9" i="13"/>
  <c r="V9" i="13"/>
  <c r="I10" i="13"/>
  <c r="K10" i="13"/>
  <c r="M10" i="13"/>
  <c r="O10" i="13"/>
  <c r="Q10" i="13"/>
  <c r="V10" i="13"/>
  <c r="I11" i="13"/>
  <c r="K11" i="13"/>
  <c r="M11" i="13"/>
  <c r="O11" i="13"/>
  <c r="Q11" i="13"/>
  <c r="V11" i="13"/>
  <c r="I13" i="13"/>
  <c r="K13" i="13"/>
  <c r="M13" i="13"/>
  <c r="O13" i="13"/>
  <c r="Q13" i="13"/>
  <c r="V13" i="13"/>
  <c r="I15" i="13"/>
  <c r="K15" i="13"/>
  <c r="M15" i="13"/>
  <c r="O15" i="13"/>
  <c r="Q15" i="13"/>
  <c r="V15" i="13"/>
  <c r="G17" i="13"/>
  <c r="I56" i="15" s="1"/>
  <c r="I18" i="13"/>
  <c r="K18" i="13"/>
  <c r="M18" i="13"/>
  <c r="O18" i="13"/>
  <c r="Q18" i="13"/>
  <c r="V18" i="13"/>
  <c r="I19" i="13"/>
  <c r="K19" i="13"/>
  <c r="M19" i="13"/>
  <c r="O19" i="13"/>
  <c r="Q19" i="13"/>
  <c r="V19" i="13"/>
  <c r="I20" i="13"/>
  <c r="K20" i="13"/>
  <c r="M20" i="13"/>
  <c r="O20" i="13"/>
  <c r="Q20" i="13"/>
  <c r="V20" i="13"/>
  <c r="I21" i="13"/>
  <c r="K21" i="13"/>
  <c r="M21" i="13"/>
  <c r="O21" i="13"/>
  <c r="Q21" i="13"/>
  <c r="V21" i="13"/>
  <c r="I22" i="13"/>
  <c r="K22" i="13"/>
  <c r="M22" i="13"/>
  <c r="O22" i="13"/>
  <c r="Q22" i="13"/>
  <c r="V22" i="13"/>
  <c r="G23" i="13"/>
  <c r="I24" i="13"/>
  <c r="K24" i="13"/>
  <c r="K23" i="13" s="1"/>
  <c r="M24" i="13"/>
  <c r="M23" i="13" s="1"/>
  <c r="O24" i="13"/>
  <c r="Q24" i="13"/>
  <c r="V24" i="13"/>
  <c r="V23" i="13" s="1"/>
  <c r="I25" i="13"/>
  <c r="K25" i="13"/>
  <c r="M25" i="13"/>
  <c r="O25" i="13"/>
  <c r="Q25" i="13"/>
  <c r="V25" i="13"/>
  <c r="G26" i="13"/>
  <c r="I27" i="13"/>
  <c r="I26" i="13" s="1"/>
  <c r="K27" i="13"/>
  <c r="K26" i="13" s="1"/>
  <c r="M27" i="13"/>
  <c r="M26" i="13" s="1"/>
  <c r="O27" i="13"/>
  <c r="O26" i="13" s="1"/>
  <c r="Q27" i="13"/>
  <c r="Q26" i="13" s="1"/>
  <c r="V27" i="13"/>
  <c r="V26" i="13" s="1"/>
  <c r="G8" i="12"/>
  <c r="I9" i="12"/>
  <c r="K9" i="12"/>
  <c r="M9" i="12"/>
  <c r="O9" i="12"/>
  <c r="Q9" i="12"/>
  <c r="V9" i="12"/>
  <c r="I11" i="12"/>
  <c r="K11" i="12"/>
  <c r="M11" i="12"/>
  <c r="O11" i="12"/>
  <c r="Q11" i="12"/>
  <c r="V11" i="12"/>
  <c r="I13" i="12"/>
  <c r="K13" i="12"/>
  <c r="M13" i="12"/>
  <c r="O13" i="12"/>
  <c r="Q13" i="12"/>
  <c r="V13" i="12"/>
  <c r="G15" i="12"/>
  <c r="I16" i="12"/>
  <c r="K16" i="12"/>
  <c r="M16" i="12"/>
  <c r="O16" i="12"/>
  <c r="Q16" i="12"/>
  <c r="V16" i="12"/>
  <c r="I17" i="12"/>
  <c r="K17" i="12"/>
  <c r="M17" i="12"/>
  <c r="O17" i="12"/>
  <c r="Q17" i="12"/>
  <c r="V17" i="12"/>
  <c r="I18" i="12"/>
  <c r="K18" i="12"/>
  <c r="M18" i="12"/>
  <c r="O18" i="12"/>
  <c r="Q18" i="12"/>
  <c r="V18" i="12"/>
  <c r="I19" i="12"/>
  <c r="K19" i="12"/>
  <c r="M19" i="12"/>
  <c r="O19" i="12"/>
  <c r="Q19" i="12"/>
  <c r="V19" i="12"/>
  <c r="I20" i="12"/>
  <c r="K20" i="12"/>
  <c r="M20" i="12"/>
  <c r="O20" i="12"/>
  <c r="Q20" i="12"/>
  <c r="V20" i="12"/>
  <c r="I22" i="12"/>
  <c r="K22" i="12"/>
  <c r="M22" i="12"/>
  <c r="O22" i="12"/>
  <c r="Q22" i="12"/>
  <c r="V22" i="12"/>
  <c r="I24" i="12"/>
  <c r="K24" i="12"/>
  <c r="M24" i="12"/>
  <c r="O24" i="12"/>
  <c r="Q24" i="12"/>
  <c r="V24" i="12"/>
  <c r="I27" i="12"/>
  <c r="K27" i="12"/>
  <c r="M27" i="12"/>
  <c r="O27" i="12"/>
  <c r="Q27" i="12"/>
  <c r="V27" i="12"/>
  <c r="G29" i="12"/>
  <c r="I51" i="1" s="1"/>
  <c r="I30" i="12"/>
  <c r="K30" i="12"/>
  <c r="M30" i="12"/>
  <c r="O30" i="12"/>
  <c r="Q30" i="12"/>
  <c r="V30" i="12"/>
  <c r="I32" i="12"/>
  <c r="K32" i="12"/>
  <c r="M32" i="12"/>
  <c r="O32" i="12"/>
  <c r="Q32" i="12"/>
  <c r="V32" i="12"/>
  <c r="I33" i="12"/>
  <c r="K33" i="12"/>
  <c r="M33" i="12"/>
  <c r="O33" i="12"/>
  <c r="Q33" i="12"/>
  <c r="V33" i="12"/>
  <c r="I34" i="12"/>
  <c r="K34" i="12"/>
  <c r="M34" i="12"/>
  <c r="O34" i="12"/>
  <c r="Q34" i="12"/>
  <c r="V34" i="12"/>
  <c r="I35" i="12"/>
  <c r="K35" i="12"/>
  <c r="M35" i="12"/>
  <c r="O35" i="12"/>
  <c r="Q35" i="12"/>
  <c r="V35" i="12"/>
  <c r="I36" i="12"/>
  <c r="K36" i="12"/>
  <c r="M36" i="12"/>
  <c r="O36" i="12"/>
  <c r="Q36" i="12"/>
  <c r="V36" i="12"/>
  <c r="I38" i="12"/>
  <c r="K38" i="12"/>
  <c r="M38" i="12"/>
  <c r="O38" i="12"/>
  <c r="Q38" i="12"/>
  <c r="V38" i="12"/>
  <c r="I40" i="12"/>
  <c r="K40" i="12"/>
  <c r="M40" i="12"/>
  <c r="O40" i="12"/>
  <c r="Q40" i="12"/>
  <c r="V40" i="12"/>
  <c r="I42" i="12"/>
  <c r="K42" i="12"/>
  <c r="M42" i="12"/>
  <c r="O42" i="12"/>
  <c r="Q42" i="12"/>
  <c r="V42" i="12"/>
  <c r="I44" i="12"/>
  <c r="K44" i="12"/>
  <c r="M44" i="12"/>
  <c r="O44" i="12"/>
  <c r="Q44" i="12"/>
  <c r="V44" i="12"/>
  <c r="I46" i="12"/>
  <c r="K46" i="12"/>
  <c r="M46" i="12"/>
  <c r="O46" i="12"/>
  <c r="Q46" i="12"/>
  <c r="V46" i="12"/>
  <c r="G49" i="12"/>
  <c r="I52" i="1" s="1"/>
  <c r="I50" i="12"/>
  <c r="I49" i="12" s="1"/>
  <c r="K50" i="12"/>
  <c r="K49" i="12" s="1"/>
  <c r="M50" i="12"/>
  <c r="M49" i="12" s="1"/>
  <c r="O50" i="12"/>
  <c r="O49" i="12" s="1"/>
  <c r="Q50" i="12"/>
  <c r="Q49" i="12" s="1"/>
  <c r="V50" i="12"/>
  <c r="V49" i="12" s="1"/>
  <c r="G51" i="12"/>
  <c r="I52" i="12"/>
  <c r="K52" i="12"/>
  <c r="M52" i="12"/>
  <c r="O52" i="12"/>
  <c r="Q52" i="12"/>
  <c r="V52" i="12"/>
  <c r="I55" i="12"/>
  <c r="K55" i="12"/>
  <c r="M55" i="12"/>
  <c r="O55" i="12"/>
  <c r="Q55" i="12"/>
  <c r="V55" i="12"/>
  <c r="I57" i="12"/>
  <c r="K57" i="12"/>
  <c r="M57" i="12"/>
  <c r="O57" i="12"/>
  <c r="Q57" i="12"/>
  <c r="V57" i="12"/>
  <c r="G58" i="12"/>
  <c r="I59" i="12"/>
  <c r="K59" i="12"/>
  <c r="M59" i="12"/>
  <c r="O59" i="12"/>
  <c r="Q59" i="12"/>
  <c r="V59" i="12"/>
  <c r="I60" i="12"/>
  <c r="K60" i="12"/>
  <c r="M60" i="12"/>
  <c r="O60" i="12"/>
  <c r="Q60" i="12"/>
  <c r="V60" i="12"/>
  <c r="I61" i="12"/>
  <c r="K61" i="12"/>
  <c r="M61" i="12"/>
  <c r="O61" i="12"/>
  <c r="Q61" i="12"/>
  <c r="V61" i="12"/>
  <c r="I62" i="12"/>
  <c r="K62" i="12"/>
  <c r="M62" i="12"/>
  <c r="O62" i="12"/>
  <c r="Q62" i="12"/>
  <c r="V62" i="12"/>
  <c r="I63" i="12"/>
  <c r="K63" i="12"/>
  <c r="M63" i="12"/>
  <c r="O63" i="12"/>
  <c r="Q63" i="12"/>
  <c r="V63" i="12"/>
  <c r="I64" i="12"/>
  <c r="K64" i="12"/>
  <c r="M64" i="12"/>
  <c r="O64" i="12"/>
  <c r="Q64" i="12"/>
  <c r="V64" i="12"/>
  <c r="I65" i="12"/>
  <c r="K65" i="12"/>
  <c r="M65" i="12"/>
  <c r="O65" i="12"/>
  <c r="Q65" i="12"/>
  <c r="V65" i="12"/>
  <c r="I66" i="12"/>
  <c r="K66" i="12"/>
  <c r="M66" i="12"/>
  <c r="O66" i="12"/>
  <c r="Q66" i="12"/>
  <c r="V66" i="12"/>
  <c r="I67" i="12"/>
  <c r="K67" i="12"/>
  <c r="M67" i="12"/>
  <c r="O67" i="12"/>
  <c r="Q67" i="12"/>
  <c r="V67" i="12"/>
  <c r="I68" i="12"/>
  <c r="K68" i="12"/>
  <c r="M68" i="12"/>
  <c r="O68" i="12"/>
  <c r="Q68" i="12"/>
  <c r="V68" i="12"/>
  <c r="G69" i="12"/>
  <c r="I70" i="12"/>
  <c r="K70" i="12"/>
  <c r="M70" i="12"/>
  <c r="O70" i="12"/>
  <c r="Q70" i="12"/>
  <c r="V70" i="12"/>
  <c r="I71" i="12"/>
  <c r="K71" i="12"/>
  <c r="M71" i="12"/>
  <c r="O71" i="12"/>
  <c r="Q71" i="12"/>
  <c r="V71" i="12"/>
  <c r="I72" i="12"/>
  <c r="K72" i="12"/>
  <c r="M72" i="12"/>
  <c r="O72" i="12"/>
  <c r="Q72" i="12"/>
  <c r="V72" i="12"/>
  <c r="I73" i="12"/>
  <c r="K73" i="12"/>
  <c r="M73" i="12"/>
  <c r="O73" i="12"/>
  <c r="Q73" i="12"/>
  <c r="V73" i="12"/>
  <c r="I74" i="12"/>
  <c r="K74" i="12"/>
  <c r="M74" i="12"/>
  <c r="O74" i="12"/>
  <c r="Q74" i="12"/>
  <c r="V74" i="12"/>
  <c r="I75" i="12"/>
  <c r="K75" i="12"/>
  <c r="M75" i="12"/>
  <c r="O75" i="12"/>
  <c r="Q75" i="12"/>
  <c r="V75" i="12"/>
  <c r="I76" i="12"/>
  <c r="K76" i="12"/>
  <c r="M76" i="12"/>
  <c r="O76" i="12"/>
  <c r="Q76" i="12"/>
  <c r="V76" i="12"/>
  <c r="I77" i="12"/>
  <c r="K77" i="12"/>
  <c r="M77" i="12"/>
  <c r="O77" i="12"/>
  <c r="Q77" i="12"/>
  <c r="V77" i="12"/>
  <c r="I78" i="12"/>
  <c r="K78" i="12"/>
  <c r="M78" i="12"/>
  <c r="O78" i="12"/>
  <c r="Q78" i="12"/>
  <c r="V78" i="12"/>
  <c r="I79" i="12"/>
  <c r="K79" i="12"/>
  <c r="M79" i="12"/>
  <c r="O79" i="12"/>
  <c r="Q79" i="12"/>
  <c r="V79" i="12"/>
  <c r="I80" i="12"/>
  <c r="K80" i="12"/>
  <c r="M80" i="12"/>
  <c r="O80" i="12"/>
  <c r="Q80" i="12"/>
  <c r="V80" i="12"/>
  <c r="I81" i="12"/>
  <c r="K81" i="12"/>
  <c r="M81" i="12"/>
  <c r="O81" i="12"/>
  <c r="Q81" i="12"/>
  <c r="V81" i="12"/>
  <c r="I82" i="12"/>
  <c r="K82" i="12"/>
  <c r="M82" i="12"/>
  <c r="O82" i="12"/>
  <c r="Q82" i="12"/>
  <c r="V82" i="12"/>
  <c r="I83" i="12"/>
  <c r="K83" i="12"/>
  <c r="M83" i="12"/>
  <c r="O83" i="12"/>
  <c r="Q83" i="12"/>
  <c r="V83" i="12"/>
  <c r="G84" i="12"/>
  <c r="I85" i="12"/>
  <c r="K85" i="12"/>
  <c r="M85" i="12"/>
  <c r="O85" i="12"/>
  <c r="Q85" i="12"/>
  <c r="V85" i="12"/>
  <c r="I86" i="12"/>
  <c r="K86" i="12"/>
  <c r="M86" i="12"/>
  <c r="O86" i="12"/>
  <c r="Q86" i="12"/>
  <c r="V86" i="12"/>
  <c r="I87" i="12"/>
  <c r="K87" i="12"/>
  <c r="M87" i="12"/>
  <c r="O87" i="12"/>
  <c r="Q87" i="12"/>
  <c r="V87" i="12"/>
  <c r="I88" i="12"/>
  <c r="K88" i="12"/>
  <c r="M88" i="12"/>
  <c r="O88" i="12"/>
  <c r="Q88" i="12"/>
  <c r="V88" i="12"/>
  <c r="I89" i="12"/>
  <c r="K89" i="12"/>
  <c r="M89" i="12"/>
  <c r="O89" i="12"/>
  <c r="Q89" i="12"/>
  <c r="V89" i="12"/>
  <c r="I90" i="12"/>
  <c r="K90" i="12"/>
  <c r="M90" i="12"/>
  <c r="O90" i="12"/>
  <c r="Q90" i="12"/>
  <c r="V90" i="12"/>
  <c r="I91" i="12"/>
  <c r="K91" i="12"/>
  <c r="M91" i="12"/>
  <c r="O91" i="12"/>
  <c r="Q91" i="12"/>
  <c r="V91" i="12"/>
  <c r="I92" i="12"/>
  <c r="K92" i="12"/>
  <c r="M92" i="12"/>
  <c r="O92" i="12"/>
  <c r="Q92" i="12"/>
  <c r="V92" i="12"/>
  <c r="I93" i="12"/>
  <c r="K93" i="12"/>
  <c r="M93" i="12"/>
  <c r="O93" i="12"/>
  <c r="Q93" i="12"/>
  <c r="V93" i="12"/>
  <c r="I94" i="12"/>
  <c r="K94" i="12"/>
  <c r="M94" i="12"/>
  <c r="O94" i="12"/>
  <c r="Q94" i="12"/>
  <c r="V94" i="12"/>
  <c r="I95" i="12"/>
  <c r="K95" i="12"/>
  <c r="M95" i="12"/>
  <c r="O95" i="12"/>
  <c r="Q95" i="12"/>
  <c r="V95" i="12"/>
  <c r="I96" i="12"/>
  <c r="K96" i="12"/>
  <c r="M96" i="12"/>
  <c r="O96" i="12"/>
  <c r="Q96" i="12"/>
  <c r="V96" i="12"/>
  <c r="I97" i="12"/>
  <c r="K97" i="12"/>
  <c r="M97" i="12"/>
  <c r="O97" i="12"/>
  <c r="Q97" i="12"/>
  <c r="V97" i="12"/>
  <c r="I98" i="12"/>
  <c r="K98" i="12"/>
  <c r="M98" i="12"/>
  <c r="O98" i="12"/>
  <c r="Q98" i="12"/>
  <c r="V98" i="12"/>
  <c r="I99" i="12"/>
  <c r="K99" i="12"/>
  <c r="M99" i="12"/>
  <c r="O99" i="12"/>
  <c r="Q99" i="12"/>
  <c r="V99" i="12"/>
  <c r="I100" i="12"/>
  <c r="K100" i="12"/>
  <c r="M100" i="12"/>
  <c r="O100" i="12"/>
  <c r="Q100" i="12"/>
  <c r="V100" i="12"/>
  <c r="I101" i="12"/>
  <c r="K101" i="12"/>
  <c r="M101" i="12"/>
  <c r="O101" i="12"/>
  <c r="Q101" i="12"/>
  <c r="V101" i="12"/>
  <c r="I102" i="12"/>
  <c r="K102" i="12"/>
  <c r="M102" i="12"/>
  <c r="O102" i="12"/>
  <c r="Q102" i="12"/>
  <c r="V102" i="12"/>
  <c r="I103" i="12"/>
  <c r="K103" i="12"/>
  <c r="M103" i="12"/>
  <c r="O103" i="12"/>
  <c r="Q103" i="12"/>
  <c r="V103" i="12"/>
  <c r="I104" i="12"/>
  <c r="K104" i="12"/>
  <c r="M104" i="12"/>
  <c r="O104" i="12"/>
  <c r="Q104" i="12"/>
  <c r="V104" i="12"/>
  <c r="I105" i="12"/>
  <c r="K105" i="12"/>
  <c r="M105" i="12"/>
  <c r="O105" i="12"/>
  <c r="Q105" i="12"/>
  <c r="V105" i="12"/>
  <c r="I106" i="12"/>
  <c r="K106" i="12"/>
  <c r="M106" i="12"/>
  <c r="O106" i="12"/>
  <c r="Q106" i="12"/>
  <c r="V106" i="12"/>
  <c r="I107" i="12"/>
  <c r="K107" i="12"/>
  <c r="M107" i="12"/>
  <c r="O107" i="12"/>
  <c r="Q107" i="12"/>
  <c r="V107" i="12"/>
  <c r="I108" i="12"/>
  <c r="K108" i="12"/>
  <c r="M108" i="12"/>
  <c r="O108" i="12"/>
  <c r="Q108" i="12"/>
  <c r="V108" i="12"/>
  <c r="I109" i="12"/>
  <c r="K109" i="12"/>
  <c r="M109" i="12"/>
  <c r="O109" i="12"/>
  <c r="Q109" i="12"/>
  <c r="V109" i="12"/>
  <c r="I110" i="12"/>
  <c r="K110" i="12"/>
  <c r="M110" i="12"/>
  <c r="O110" i="12"/>
  <c r="Q110" i="12"/>
  <c r="V110" i="12"/>
  <c r="I111" i="12"/>
  <c r="K111" i="12"/>
  <c r="M111" i="12"/>
  <c r="O111" i="12"/>
  <c r="Q111" i="12"/>
  <c r="V111" i="12"/>
  <c r="G112" i="12"/>
  <c r="I113" i="12"/>
  <c r="K113" i="12"/>
  <c r="M113" i="12"/>
  <c r="O113" i="12"/>
  <c r="Q113" i="12"/>
  <c r="V113" i="12"/>
  <c r="I114" i="12"/>
  <c r="K114" i="12"/>
  <c r="M114" i="12"/>
  <c r="O114" i="12"/>
  <c r="Q114" i="12"/>
  <c r="V114" i="12"/>
  <c r="I115" i="12"/>
  <c r="K115" i="12"/>
  <c r="M115" i="12"/>
  <c r="O115" i="12"/>
  <c r="Q115" i="12"/>
  <c r="V115" i="12"/>
  <c r="I117" i="12"/>
  <c r="K117" i="12"/>
  <c r="M117" i="12"/>
  <c r="O117" i="12"/>
  <c r="Q117" i="12"/>
  <c r="V117" i="12"/>
  <c r="G118" i="12"/>
  <c r="I119" i="12"/>
  <c r="K119" i="12"/>
  <c r="M119" i="12"/>
  <c r="O119" i="12"/>
  <c r="Q119" i="12"/>
  <c r="V119" i="12"/>
  <c r="I120" i="12"/>
  <c r="K120" i="12"/>
  <c r="M120" i="12"/>
  <c r="O120" i="12"/>
  <c r="Q120" i="12"/>
  <c r="V120" i="12"/>
  <c r="I121" i="12"/>
  <c r="K121" i="12"/>
  <c r="M121" i="12"/>
  <c r="O121" i="12"/>
  <c r="Q121" i="12"/>
  <c r="V121" i="12"/>
  <c r="I122" i="12"/>
  <c r="K122" i="12"/>
  <c r="M122" i="12"/>
  <c r="O122" i="12"/>
  <c r="Q122" i="12"/>
  <c r="V122" i="12"/>
  <c r="I123" i="12"/>
  <c r="K123" i="12"/>
  <c r="M123" i="12"/>
  <c r="O123" i="12"/>
  <c r="Q123" i="12"/>
  <c r="V123" i="12"/>
  <c r="G124" i="12"/>
  <c r="I125" i="12"/>
  <c r="K125" i="12"/>
  <c r="M125" i="12"/>
  <c r="O125" i="12"/>
  <c r="Q125" i="12"/>
  <c r="V125" i="12"/>
  <c r="I127" i="12"/>
  <c r="K127" i="12"/>
  <c r="M127" i="12"/>
  <c r="O127" i="12"/>
  <c r="Q127" i="12"/>
  <c r="V127" i="12"/>
  <c r="I128" i="12"/>
  <c r="K128" i="12"/>
  <c r="M128" i="12"/>
  <c r="O128" i="12"/>
  <c r="Q128" i="12"/>
  <c r="V128" i="12"/>
  <c r="I130" i="12"/>
  <c r="K130" i="12"/>
  <c r="M130" i="12"/>
  <c r="O130" i="12"/>
  <c r="Q130" i="12"/>
  <c r="V130" i="12"/>
  <c r="I131" i="12"/>
  <c r="K131" i="12"/>
  <c r="M131" i="12"/>
  <c r="O131" i="12"/>
  <c r="Q131" i="12"/>
  <c r="V131" i="12"/>
  <c r="I133" i="12"/>
  <c r="K133" i="12"/>
  <c r="M133" i="12"/>
  <c r="O133" i="12"/>
  <c r="Q133" i="12"/>
  <c r="V133" i="12"/>
  <c r="I134" i="12"/>
  <c r="K134" i="12"/>
  <c r="M134" i="12"/>
  <c r="O134" i="12"/>
  <c r="Q134" i="12"/>
  <c r="V134" i="12"/>
  <c r="I136" i="12"/>
  <c r="K136" i="12"/>
  <c r="M136" i="12"/>
  <c r="O136" i="12"/>
  <c r="Q136" i="12"/>
  <c r="V136" i="12"/>
  <c r="I137" i="12"/>
  <c r="K137" i="12"/>
  <c r="M137" i="12"/>
  <c r="O137" i="12"/>
  <c r="Q137" i="12"/>
  <c r="V137" i="12"/>
  <c r="I138" i="12"/>
  <c r="K138" i="12"/>
  <c r="M138" i="12"/>
  <c r="O138" i="12"/>
  <c r="Q138" i="12"/>
  <c r="V138" i="12"/>
  <c r="I140" i="12"/>
  <c r="K140" i="12"/>
  <c r="M140" i="12"/>
  <c r="O140" i="12"/>
  <c r="Q140" i="12"/>
  <c r="V140" i="12"/>
  <c r="G141" i="12"/>
  <c r="I142" i="12"/>
  <c r="K142" i="12"/>
  <c r="M142" i="12"/>
  <c r="O142" i="12"/>
  <c r="Q142" i="12"/>
  <c r="V142" i="12"/>
  <c r="I144" i="12"/>
  <c r="K144" i="12"/>
  <c r="M144" i="12"/>
  <c r="O144" i="12"/>
  <c r="Q144" i="12"/>
  <c r="V144" i="12"/>
  <c r="I145" i="12"/>
  <c r="K145" i="12"/>
  <c r="M145" i="12"/>
  <c r="O145" i="12"/>
  <c r="Q145" i="12"/>
  <c r="V145" i="12"/>
  <c r="I146" i="12"/>
  <c r="K146" i="12"/>
  <c r="M146" i="12"/>
  <c r="O146" i="12"/>
  <c r="Q146" i="12"/>
  <c r="V146" i="12"/>
  <c r="I147" i="12"/>
  <c r="K147" i="12"/>
  <c r="M147" i="12"/>
  <c r="O147" i="12"/>
  <c r="Q147" i="12"/>
  <c r="V147" i="12"/>
  <c r="I149" i="12"/>
  <c r="K149" i="12"/>
  <c r="M149" i="12"/>
  <c r="O149" i="12"/>
  <c r="Q149" i="12"/>
  <c r="V149" i="12"/>
  <c r="I152" i="12"/>
  <c r="K152" i="12"/>
  <c r="M152" i="12"/>
  <c r="O152" i="12"/>
  <c r="Q152" i="12"/>
  <c r="V152" i="12"/>
  <c r="I155" i="12"/>
  <c r="K155" i="12"/>
  <c r="M155" i="12"/>
  <c r="O155" i="12"/>
  <c r="Q155" i="12"/>
  <c r="V155" i="12"/>
  <c r="G156" i="12"/>
  <c r="I157" i="12"/>
  <c r="I156" i="12" s="1"/>
  <c r="K157" i="12"/>
  <c r="K156" i="12" s="1"/>
  <c r="M157" i="12"/>
  <c r="M156" i="12" s="1"/>
  <c r="O157" i="12"/>
  <c r="O156" i="12" s="1"/>
  <c r="Q157" i="12"/>
  <c r="Q156" i="12" s="1"/>
  <c r="V157" i="12"/>
  <c r="V156" i="12" s="1"/>
  <c r="G159" i="12"/>
  <c r="I160" i="12"/>
  <c r="K160" i="12"/>
  <c r="M160" i="12"/>
  <c r="O160" i="12"/>
  <c r="Q160" i="12"/>
  <c r="V160" i="12"/>
  <c r="I165" i="12"/>
  <c r="K165" i="12"/>
  <c r="M165" i="12"/>
  <c r="O165" i="12"/>
  <c r="Q165" i="12"/>
  <c r="V165" i="12"/>
  <c r="G166" i="12"/>
  <c r="I167" i="12"/>
  <c r="I166" i="12" s="1"/>
  <c r="K167" i="12"/>
  <c r="K166" i="12" s="1"/>
  <c r="M167" i="12"/>
  <c r="M166" i="12" s="1"/>
  <c r="O167" i="12"/>
  <c r="O166" i="12" s="1"/>
  <c r="Q167" i="12"/>
  <c r="Q166" i="12" s="1"/>
  <c r="V167" i="12"/>
  <c r="V166" i="12" s="1"/>
  <c r="G168" i="12"/>
  <c r="I169" i="12"/>
  <c r="K169" i="12"/>
  <c r="M169" i="12"/>
  <c r="O169" i="12"/>
  <c r="Q169" i="12"/>
  <c r="V169" i="12"/>
  <c r="I170" i="12"/>
  <c r="K170" i="12"/>
  <c r="M170" i="12"/>
  <c r="O170" i="12"/>
  <c r="Q170" i="12"/>
  <c r="V170" i="12"/>
  <c r="I171" i="12"/>
  <c r="K171" i="12"/>
  <c r="M171" i="12"/>
  <c r="O171" i="12"/>
  <c r="Q171" i="12"/>
  <c r="V171" i="12"/>
  <c r="I172" i="12"/>
  <c r="K172" i="12"/>
  <c r="M172" i="12"/>
  <c r="O172" i="12"/>
  <c r="Q172" i="12"/>
  <c r="V172" i="12"/>
  <c r="I173" i="12"/>
  <c r="K173" i="12"/>
  <c r="M173" i="12"/>
  <c r="O173" i="12"/>
  <c r="Q173" i="12"/>
  <c r="V173" i="12"/>
  <c r="F42" i="1"/>
  <c r="O23" i="13" l="1"/>
  <c r="V8" i="13"/>
  <c r="K8" i="13"/>
  <c r="V17" i="13"/>
  <c r="K17" i="13"/>
  <c r="Q8" i="13"/>
  <c r="I8" i="13"/>
  <c r="Q17" i="13"/>
  <c r="I17" i="13"/>
  <c r="O8" i="13"/>
  <c r="Q23" i="13"/>
  <c r="I23" i="13"/>
  <c r="O17" i="13"/>
  <c r="I58" i="15"/>
  <c r="I57" i="15"/>
  <c r="M17" i="13"/>
  <c r="M8" i="13"/>
  <c r="I51" i="15"/>
  <c r="G29" i="13"/>
  <c r="I17" i="15"/>
  <c r="I71" i="15"/>
  <c r="I18" i="15" s="1"/>
  <c r="G172" i="14"/>
  <c r="G40" i="15" s="1"/>
  <c r="G175" i="12"/>
  <c r="G40" i="1" s="1"/>
  <c r="G42" i="1" s="1"/>
  <c r="Q159" i="12"/>
  <c r="I159" i="12"/>
  <c r="V159" i="12"/>
  <c r="K159" i="12"/>
  <c r="I56" i="1"/>
  <c r="K168" i="12"/>
  <c r="K141" i="12"/>
  <c r="M159" i="12"/>
  <c r="Q124" i="12"/>
  <c r="I124" i="12"/>
  <c r="V118" i="12"/>
  <c r="K118" i="12"/>
  <c r="O84" i="12"/>
  <c r="Q69" i="12"/>
  <c r="I69" i="12"/>
  <c r="V58" i="12"/>
  <c r="K58" i="12"/>
  <c r="Q51" i="12"/>
  <c r="I51" i="12"/>
  <c r="Q15" i="12"/>
  <c r="I15" i="12"/>
  <c r="Q8" i="12"/>
  <c r="I8" i="12"/>
  <c r="I64" i="1"/>
  <c r="I62" i="1"/>
  <c r="I60" i="1"/>
  <c r="I57" i="1"/>
  <c r="O159" i="12"/>
  <c r="O141" i="12"/>
  <c r="V124" i="12"/>
  <c r="K124" i="12"/>
  <c r="O112" i="12"/>
  <c r="Q84" i="12"/>
  <c r="I84" i="12"/>
  <c r="V69" i="12"/>
  <c r="K69" i="12"/>
  <c r="M58" i="12"/>
  <c r="V51" i="12"/>
  <c r="K51" i="12"/>
  <c r="O29" i="12"/>
  <c r="V15" i="12"/>
  <c r="K15" i="12"/>
  <c r="V8" i="12"/>
  <c r="K8" i="12"/>
  <c r="I63" i="1"/>
  <c r="I61" i="1"/>
  <c r="I58" i="1"/>
  <c r="I54" i="1"/>
  <c r="O168" i="12"/>
  <c r="Q168" i="12"/>
  <c r="I168" i="12"/>
  <c r="Q141" i="12"/>
  <c r="I141" i="12"/>
  <c r="O118" i="12"/>
  <c r="Q112" i="12"/>
  <c r="I112" i="12"/>
  <c r="V84" i="12"/>
  <c r="K84" i="12"/>
  <c r="O58" i="12"/>
  <c r="Q29" i="12"/>
  <c r="I29" i="12"/>
  <c r="I59" i="1"/>
  <c r="I55" i="1"/>
  <c r="I53" i="1"/>
  <c r="I50" i="1"/>
  <c r="I49" i="1"/>
  <c r="V168" i="12"/>
  <c r="V141" i="12"/>
  <c r="O124" i="12"/>
  <c r="Q118" i="12"/>
  <c r="I118" i="12"/>
  <c r="V112" i="12"/>
  <c r="K112" i="12"/>
  <c r="O69" i="12"/>
  <c r="Q58" i="12"/>
  <c r="I58" i="12"/>
  <c r="O51" i="12"/>
  <c r="V29" i="12"/>
  <c r="K29" i="12"/>
  <c r="O15" i="12"/>
  <c r="O8" i="12"/>
  <c r="M168" i="12"/>
  <c r="M141" i="12"/>
  <c r="M124" i="12"/>
  <c r="M118" i="12"/>
  <c r="M112" i="12"/>
  <c r="M84" i="12"/>
  <c r="M69" i="12"/>
  <c r="M51" i="12"/>
  <c r="M29" i="12"/>
  <c r="M15" i="12"/>
  <c r="M8" i="12"/>
  <c r="J28" i="1"/>
  <c r="J26" i="1"/>
  <c r="G38" i="1"/>
  <c r="F38" i="1"/>
  <c r="H32" i="1"/>
  <c r="J23" i="1"/>
  <c r="J24" i="1"/>
  <c r="J25" i="1"/>
  <c r="J27" i="1"/>
  <c r="E24" i="1"/>
  <c r="E26" i="1"/>
  <c r="I16" i="1" l="1"/>
  <c r="I16" i="15"/>
  <c r="I21" i="15" s="1"/>
  <c r="G25" i="15" s="1"/>
  <c r="G26" i="15" s="1"/>
  <c r="G29" i="15" s="1"/>
  <c r="G42" i="15"/>
  <c r="G43" i="15"/>
  <c r="I17" i="1"/>
  <c r="I18" i="1"/>
  <c r="I65" i="1"/>
  <c r="J63" i="1" s="1"/>
  <c r="I72" i="15"/>
  <c r="J51" i="15" s="1"/>
  <c r="H42" i="15" l="1"/>
  <c r="H43" i="15" s="1"/>
  <c r="I43" i="15" s="1"/>
  <c r="G44" i="15"/>
  <c r="I19" i="1"/>
  <c r="I21" i="1" s="1"/>
  <c r="G25" i="1" s="1"/>
  <c r="G26" i="1" s="1"/>
  <c r="G29" i="1" s="1"/>
  <c r="J53" i="1"/>
  <c r="J54" i="1"/>
  <c r="J62" i="1"/>
  <c r="J70" i="15"/>
  <c r="J53" i="15"/>
  <c r="J68" i="15"/>
  <c r="J63" i="15"/>
  <c r="J55" i="15"/>
  <c r="J59" i="15"/>
  <c r="J55" i="1"/>
  <c r="J61" i="1"/>
  <c r="J49" i="1"/>
  <c r="J59" i="1"/>
  <c r="J52" i="1"/>
  <c r="J50" i="1"/>
  <c r="J56" i="1"/>
  <c r="J54" i="15"/>
  <c r="J52" i="15"/>
  <c r="J58" i="15"/>
  <c r="J56" i="15"/>
  <c r="J71" i="15"/>
  <c r="J51" i="1"/>
  <c r="J62" i="15"/>
  <c r="J60" i="15"/>
  <c r="J66" i="15"/>
  <c r="J64" i="15"/>
  <c r="J58" i="1"/>
  <c r="J64" i="1"/>
  <c r="J60" i="1"/>
  <c r="J57" i="1"/>
  <c r="J69" i="15"/>
  <c r="J61" i="15"/>
  <c r="J57" i="15"/>
  <c r="J67" i="15"/>
  <c r="J65" i="15"/>
  <c r="G41" i="15"/>
  <c r="H40" i="15"/>
  <c r="H40" i="1"/>
  <c r="H42" i="1" s="1"/>
  <c r="I42" i="15" l="1"/>
  <c r="H41" i="15"/>
  <c r="H44" i="15"/>
  <c r="J72" i="15"/>
  <c r="J65" i="1"/>
  <c r="I41" i="15"/>
  <c r="I40" i="1"/>
  <c r="I42" i="1" s="1"/>
  <c r="J39" i="1" s="1"/>
  <c r="I40" i="15"/>
  <c r="I44" i="15" l="1"/>
  <c r="J39" i="15" s="1"/>
  <c r="J44" i="15" s="1"/>
  <c r="J40" i="15" l="1"/>
  <c r="J41" i="15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</commentList>
</comments>
</file>

<file path=xl/sharedStrings.xml><?xml version="1.0" encoding="utf-8"?>
<sst xmlns="http://schemas.openxmlformats.org/spreadsheetml/2006/main" count="2138" uniqueCount="488">
  <si>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</si>
  <si>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</si>
  <si>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</si>
  <si>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</si>
  <si>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</si>
  <si>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</si>
  <si>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</si>
  <si>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</si>
  <si>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</si>
  <si>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</si>
  <si>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</si>
  <si>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</si>
  <si>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</si>
  <si>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</si>
  <si>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</si>
  <si>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</si>
  <si>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</si>
  <si>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</si>
  <si>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</si>
  <si>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</si>
  <si>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</si>
  <si>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</si>
  <si>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</si>
  <si>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</si>
  <si>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</si>
  <si>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</si>
  <si>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</si>
  <si>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</si>
  <si>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</si>
  <si>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</si>
  <si>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</si>
  <si>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</si>
  <si>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</si>
  <si>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</si>
  <si>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</si>
  <si>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</si>
  <si>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</si>
  <si>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</si>
  <si>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</si>
  <si>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</si>
  <si>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</si>
  <si>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</si>
  <si>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</si>
  <si>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0324</t>
  </si>
  <si>
    <t>Stavba</t>
  </si>
  <si>
    <t>01</t>
  </si>
  <si>
    <t>Stavební úpravy</t>
  </si>
  <si>
    <t>1</t>
  </si>
  <si>
    <t>Nabídkový rozpočet</t>
  </si>
  <si>
    <t>02</t>
  </si>
  <si>
    <t>Venkovní kanalizace</t>
  </si>
  <si>
    <t>nabídkový rozpočet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</si>
  <si>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</si>
  <si>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</si>
  <si>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</si>
  <si>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</si>
  <si>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</si>
  <si>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</si>
  <si>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</si>
  <si>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4</t>
  </si>
  <si>
    <t>Vodorovné konstrukce</t>
  </si>
  <si>
    <t>61</t>
  </si>
  <si>
    <t>Úpravy povrchů vnitřní</t>
  </si>
  <si>
    <t>64</t>
  </si>
  <si>
    <t>Výplně otvorů</t>
  </si>
  <si>
    <t>8</t>
  </si>
  <si>
    <t>Trubní vedení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</si>
  <si>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</si>
  <si>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</si>
  <si>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</si>
  <si>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</si>
  <si>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</si>
  <si>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</si>
  <si>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</si>
  <si>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</si>
  <si>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</si>
  <si>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</si>
  <si>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</si>
  <si>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</si>
  <si>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</si>
  <si>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</si>
  <si>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</si>
  <si>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</si>
  <si>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</si>
  <si>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</si>
  <si>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</si>
  <si>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</si>
  <si>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</si>
  <si>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</si>
  <si>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</si>
  <si>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</si>
  <si>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</si>
  <si>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</si>
  <si>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</si>
  <si>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</si>
  <si>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</si>
  <si>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</si>
  <si>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</si>
  <si>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</si>
  <si>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</si>
  <si>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</si>
  <si>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</si>
  <si>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</si>
  <si>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</si>
  <si>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</si>
  <si>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</si>
  <si>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</si>
  <si>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</si>
  <si>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</si>
  <si>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</si>
  <si>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</si>
  <si>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</si>
  <si>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</si>
  <si>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</si>
  <si>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</si>
  <si>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</si>
  <si>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</si>
  <si>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</si>
  <si>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</si>
  <si>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</si>
  <si>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</si>
  <si>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</si>
  <si>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</si>
  <si>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</si>
  <si>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</si>
  <si>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</si>
  <si>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342255024</t>
  </si>
  <si>
    <t>Příčky z desek Ytong tl. 10 cm</t>
  </si>
  <si>
    <t>m2</t>
  </si>
  <si>
    <t>RTS 17/ I</t>
  </si>
  <si>
    <t>POL1_</t>
  </si>
  <si>
    <t>ženy : 4,18*3,25+0,9*1,5-0,8*2,0</t>
  </si>
  <si>
    <t>VV</t>
  </si>
  <si>
    <t>muži : 0,9*2,7</t>
  </si>
  <si>
    <t>317121047</t>
  </si>
  <si>
    <t>Překlad nenosný porobeton, světlost otv. do 105 cm, překlad nenosný NEP 10 P4,4 124 x 24,9 x 10 cm</t>
  </si>
  <si>
    <t>kus</t>
  </si>
  <si>
    <t>342948111</t>
  </si>
  <si>
    <t>Ukotvení příček k cihel.konstr. kotvami na hmožd.</t>
  </si>
  <si>
    <t>m</t>
  </si>
  <si>
    <t>ženy : 3,25*2+1,5</t>
  </si>
  <si>
    <t>muži : 2,7</t>
  </si>
  <si>
    <t>342668111</t>
  </si>
  <si>
    <t>Těsnění styku příčky se stáv. konstrukcí PU pěnou</t>
  </si>
  <si>
    <t>ženy : 4,18</t>
  </si>
  <si>
    <t>muži : 0,9</t>
  </si>
  <si>
    <t>416021123</t>
  </si>
  <si>
    <t>Podhledy SDK, kovová.kce CD. 1x deska RBI 12,5 mm</t>
  </si>
  <si>
    <t>ženy : 4,18*1,8</t>
  </si>
  <si>
    <t>612403384</t>
  </si>
  <si>
    <t>Hrubá výplň rýh ve stěnách do 7x7 cm maltou ze SMS</t>
  </si>
  <si>
    <t>612403386</t>
  </si>
  <si>
    <t>Hrubá výplň rýh ve stěnách do 10x10cm maltou z SMS</t>
  </si>
  <si>
    <t>612403388</t>
  </si>
  <si>
    <t>Hrubá výplň rýh ve stěnách do 15x15cm maltou z SMS</t>
  </si>
  <si>
    <t>611421231</t>
  </si>
  <si>
    <t>Oprava váp.omítek stropů do 10% plochy - štukových</t>
  </si>
  <si>
    <t>612421231</t>
  </si>
  <si>
    <t>Oprava vápen.omítek stěn do 10 % pl. - štukových</t>
  </si>
  <si>
    <t>muži : (2,63+2,265)*2*2,7+(1,36+1,05)*2*2,7-1,0*2,0-0,6*2,0</t>
  </si>
  <si>
    <t>ženy : (1,8+4,18+1,8)*2,8-1,6*1,25</t>
  </si>
  <si>
    <t>612481211</t>
  </si>
  <si>
    <t>Montáž výztužné sítě (perlinky) do stěrky-stěny, včetně výztužné sítě a stěrkového tmelu</t>
  </si>
  <si>
    <t>nové příčky : 15,765*2</t>
  </si>
  <si>
    <t>nad obkl. muži : (2,63+2,265)*2*0,7+(1,36+1,05)*2*1,2</t>
  </si>
  <si>
    <t>612471411</t>
  </si>
  <si>
    <t>Úprava vnitřních stěn aktivovaným štukem</t>
  </si>
  <si>
    <t>nové příčky ženy : (1,56+0,8)*0,8+1,37*2,8+4,18*3,25</t>
  </si>
  <si>
    <t>nové příčky muži : (0,9+0,9)*0,7</t>
  </si>
  <si>
    <t>610991111</t>
  </si>
  <si>
    <t>Zakrývání výplní vnitřních otvorů neprůhlednou fólií</t>
  </si>
  <si>
    <t>Indiv</t>
  </si>
  <si>
    <t>ženy : 1,25*1,6</t>
  </si>
  <si>
    <t>642942111</t>
  </si>
  <si>
    <t>Osazení zárubní dveřních ocelových, pl. do 2,5 m2</t>
  </si>
  <si>
    <t>55330397</t>
  </si>
  <si>
    <t>Zárubeň ocelová YH115   800x1970x115 P, ZAKO pro přesné zdění, bez drážky, pevně přivařené závěsy</t>
  </si>
  <si>
    <t>SPCM</t>
  </si>
  <si>
    <t>POL3_</t>
  </si>
  <si>
    <t>965081713</t>
  </si>
  <si>
    <t>Bourání dlažeb keramických tl.10 mm, nad 1 m2, sbíječka, dlaždice keramické</t>
  </si>
  <si>
    <t>muži : 9,6</t>
  </si>
  <si>
    <t>965048150</t>
  </si>
  <si>
    <t>Dočištění povrchu po vybourání dlažeb, tmel do 50%</t>
  </si>
  <si>
    <t>968061125</t>
  </si>
  <si>
    <t>Vyvěšení dřevěných dveřních křídel pl. do 2 m2</t>
  </si>
  <si>
    <t>969011121</t>
  </si>
  <si>
    <t>Vybourání vodovod.potrubí DN do 52 mm</t>
  </si>
  <si>
    <t>969021111</t>
  </si>
  <si>
    <t>Vybourání kanalizačního potrubí DN do 100 mm</t>
  </si>
  <si>
    <t>974031142</t>
  </si>
  <si>
    <t>Vysekání rýh ve zdi cihelné 7 x 7 cm</t>
  </si>
  <si>
    <t>pro vodovod S : 6</t>
  </si>
  <si>
    <t>974031144</t>
  </si>
  <si>
    <t>Vysekání rýh ve zdi cihelné 7 x 15 cm</t>
  </si>
  <si>
    <t>pro vodovod S+T : 5</t>
  </si>
  <si>
    <t>974031153</t>
  </si>
  <si>
    <t>Vysekání rýh ve zdi cihelné 10 x 10 cm</t>
  </si>
  <si>
    <t>pro kanalizaci 75 : 2</t>
  </si>
  <si>
    <t>974031154</t>
  </si>
  <si>
    <t>Vysekání rýh ve zdi cihelné 10 x 15 cm</t>
  </si>
  <si>
    <t>974031164</t>
  </si>
  <si>
    <t>Vysekání rýh ve zdi cihelné 15 x 15 cm</t>
  </si>
  <si>
    <t>pro kanalizaci 110 : 5</t>
  </si>
  <si>
    <t>978059531</t>
  </si>
  <si>
    <t>Odsekání vnitřních obkladů stěn nad 2 m2</t>
  </si>
  <si>
    <t>ženy : (0,6+2,1)*1,4</t>
  </si>
  <si>
    <t>muži : (1,36+1,05)*2*1,5-0,6*1,5</t>
  </si>
  <si>
    <t>(2,63+2,265)*2*2,0-1,022*2,0</t>
  </si>
  <si>
    <t>999281105</t>
  </si>
  <si>
    <t>Přesun hmot pro opravy a údržbu do výšky 6 m</t>
  </si>
  <si>
    <t>t</t>
  </si>
  <si>
    <t>POL7_</t>
  </si>
  <si>
    <t>711212002</t>
  </si>
  <si>
    <t>Hydroizolační povlak - nátěr nebo stěrka, Aquafin 2K (fa Schömburg),proti tlak.vodě,tl.2,5mm</t>
  </si>
  <si>
    <t>stěny : 0,9*8*2,0</t>
  </si>
  <si>
    <t>711212601</t>
  </si>
  <si>
    <t>Těsnicí pás do spoje podlaha - stěna, Aso Dichtband-2000-S š. 120 mm (fa Schomburg)</t>
  </si>
  <si>
    <t>(2,63+2,26+4,18+1,8+1,36+1,05+0,9+0,9)*2-0,8-1,0-0,6</t>
  </si>
  <si>
    <t>998711101</t>
  </si>
  <si>
    <t>Přesun hmot pro izolace proti vodě, výšky do 6 m</t>
  </si>
  <si>
    <t>721170953</t>
  </si>
  <si>
    <t>Oprava-vsazení odbočky, potrubí PVC hrdlové D 75</t>
  </si>
  <si>
    <t>721176104</t>
  </si>
  <si>
    <t>Potrubí HT připojovací D 75 x 1,9 mm</t>
  </si>
  <si>
    <t>721176105</t>
  </si>
  <si>
    <t>Potrubí HT připojovací D 110 x 2,7 mm</t>
  </si>
  <si>
    <t>721176115</t>
  </si>
  <si>
    <t>Potrubí HT odpadní svislé D 110 x 2,7 mm</t>
  </si>
  <si>
    <t>721194107</t>
  </si>
  <si>
    <t>Vyvedení odpadních výpustek D 75 x 1,9</t>
  </si>
  <si>
    <t>721194109</t>
  </si>
  <si>
    <t>Vyvedení odpadních výpustek D 110 x 2,3</t>
  </si>
  <si>
    <t>721273200</t>
  </si>
  <si>
    <t>Souprava ventilační střešní HL, souprava větrací hlavice PP HL810  D 110 mm</t>
  </si>
  <si>
    <t>28615443.A</t>
  </si>
  <si>
    <t>Kus čisticí HTRE D 110 mm PP</t>
  </si>
  <si>
    <t>721290111</t>
  </si>
  <si>
    <t>Zkouška těsnosti kanalizace vodou do DN 125</t>
  </si>
  <si>
    <t>998721101</t>
  </si>
  <si>
    <t>Přesun hmot pro vnitřní kanalizaci, výšky do 6 m</t>
  </si>
  <si>
    <t>722190901</t>
  </si>
  <si>
    <t>Uzavření/otevření vodovodního potrubí při opravě</t>
  </si>
  <si>
    <t>722131912</t>
  </si>
  <si>
    <t>Vsazení odbočky potrubí závitové, DN 20</t>
  </si>
  <si>
    <t xml:space="preserve">kus    </t>
  </si>
  <si>
    <t>722172962</t>
  </si>
  <si>
    <t>Vsazení odbočky do plast. potrubí polyf. D 20 mm</t>
  </si>
  <si>
    <t>722130901</t>
  </si>
  <si>
    <t>Zazátkování vývodu</t>
  </si>
  <si>
    <t>722172311</t>
  </si>
  <si>
    <t>Potrubí z PPR, studená, D 20x2,8 mm, vč.zed.výpom.</t>
  </si>
  <si>
    <t>722172331</t>
  </si>
  <si>
    <t>Potrubí z PPR, teplá, D 20x3,4 mm, vč. zed. výpom.</t>
  </si>
  <si>
    <t>722181214</t>
  </si>
  <si>
    <t>Izolace návleková MIRELON PRO tl. stěny 20 mm, vnitřní průměr 20 mm</t>
  </si>
  <si>
    <t>722190402</t>
  </si>
  <si>
    <t>Vyvedení a upevnění výpustek DN 20</t>
  </si>
  <si>
    <t>722235842</t>
  </si>
  <si>
    <t>Souprava bezpečnost.k zásob. ohřív. TV PN10, DN20</t>
  </si>
  <si>
    <t>286550502</t>
  </si>
  <si>
    <t>Nástěnka MZD 20 x 1/2"  PP R Instaplast, nástěnné koleno s kovovým závitem vnitřním</t>
  </si>
  <si>
    <t>286550509</t>
  </si>
  <si>
    <t>Komplet nástěnný MZD 20 x 1/2"  PP R Instaplast, dvojnástěnka</t>
  </si>
  <si>
    <t>722280106</t>
  </si>
  <si>
    <t>Tlaková zkouška vodovodního potrubí do DN 32</t>
  </si>
  <si>
    <t>722290234</t>
  </si>
  <si>
    <t>Proplach a dezinfekce vodovod.potrubí do DN 80</t>
  </si>
  <si>
    <t>998722101</t>
  </si>
  <si>
    <t>Přesun hmot pro vnitřní vodovod, výšky do 6 m</t>
  </si>
  <si>
    <t>725110814</t>
  </si>
  <si>
    <t>Demontáž klozetů kombinovaných</t>
  </si>
  <si>
    <t>soubor</t>
  </si>
  <si>
    <t>725210821</t>
  </si>
  <si>
    <t>Demontáž umyvadel bez výtokových armatur</t>
  </si>
  <si>
    <t>725240812</t>
  </si>
  <si>
    <t>Demontáž sprchových vaniček bez výtokových armatur</t>
  </si>
  <si>
    <t>725240811</t>
  </si>
  <si>
    <t>Demontáž sprchových koutů bez výtokových armatur</t>
  </si>
  <si>
    <t>725530823</t>
  </si>
  <si>
    <t>Demontáž, zásobník elektrický do 200 l</t>
  </si>
  <si>
    <t>725820801</t>
  </si>
  <si>
    <t>Demontáž baterie nástěnné do G 3/4</t>
  </si>
  <si>
    <t>725820802</t>
  </si>
  <si>
    <t>Demontáž baterie stojánkové do 1otvoru</t>
  </si>
  <si>
    <t>725860811</t>
  </si>
  <si>
    <t>Demontáž uzávěrek zápachových jednoduchých</t>
  </si>
  <si>
    <t>725119305</t>
  </si>
  <si>
    <t>Montáž klozetových mís kombinovaných</t>
  </si>
  <si>
    <t>725219401</t>
  </si>
  <si>
    <t>Montáž umyvadel na šrouby do zdiva</t>
  </si>
  <si>
    <t>725249102</t>
  </si>
  <si>
    <t>Montáž sprchových mís a vaniček</t>
  </si>
  <si>
    <t>725249103</t>
  </si>
  <si>
    <t>Montáž sprchových koutů</t>
  </si>
  <si>
    <t>725829301</t>
  </si>
  <si>
    <t>Montáž baterie umyv.a dřezové stojánkové</t>
  </si>
  <si>
    <t>725849200</t>
  </si>
  <si>
    <t>Montáž baterií sprchových, nastavitelná výška</t>
  </si>
  <si>
    <t>725539105</t>
  </si>
  <si>
    <t>Montáž elektr.zásob. ohřívačů, 200 l</t>
  </si>
  <si>
    <t>725819402</t>
  </si>
  <si>
    <t>Montáž ventilu rohového bez trubičky G 1/2</t>
  </si>
  <si>
    <t>725860213</t>
  </si>
  <si>
    <t>Sifon umyvadlový HL132, D 32, 40 mm</t>
  </si>
  <si>
    <t>725860221</t>
  </si>
  <si>
    <t>Sifon sprchový PP/PE HL514, D 40/50 mm</t>
  </si>
  <si>
    <t>642328608</t>
  </si>
  <si>
    <t>Klozet kombi, svislý odpad, boční napouš. bílý</t>
  </si>
  <si>
    <t>642144751</t>
  </si>
  <si>
    <t>Umyvadlo bílé 60x45cm 1 otv. pro bater.</t>
  </si>
  <si>
    <t>55220113.M</t>
  </si>
  <si>
    <t>Vanička sprchová 90x90 cm</t>
  </si>
  <si>
    <t>55428083.A</t>
  </si>
  <si>
    <t>Kout sprchov čtverc s roh vtupem 90x90 cm</t>
  </si>
  <si>
    <t>55484471.A</t>
  </si>
  <si>
    <t>Dveře sprchové třídilné 90cm, sklo čiré SD2/90 S</t>
  </si>
  <si>
    <t>55145000</t>
  </si>
  <si>
    <t>Baterie umyvadlová stojánk s otvíráním odpadu</t>
  </si>
  <si>
    <t>55145009</t>
  </si>
  <si>
    <t xml:space="preserve">Baterie sprch směš nástěnná se sprch tyčí </t>
  </si>
  <si>
    <t>5413223526</t>
  </si>
  <si>
    <t>Ohřívač elektrický závěsný ležatý tlakový 200 l</t>
  </si>
  <si>
    <t>55141100</t>
  </si>
  <si>
    <t>Ventil rohový mosazný 1/2" x 3/8" , s filtrem, bez matky</t>
  </si>
  <si>
    <t>998725101</t>
  </si>
  <si>
    <t>Přesun hmot pro zařizovací předměty, výšky do 6 m</t>
  </si>
  <si>
    <t>722160811</t>
  </si>
  <si>
    <t>Demontáž potrubí z měděných trubek do D 28</t>
  </si>
  <si>
    <t>733161903</t>
  </si>
  <si>
    <t>Propojení měděného potrubí D 18 mm</t>
  </si>
  <si>
    <t>733163103</t>
  </si>
  <si>
    <t>Potrubí z měděných trubek D 18 x 1,0 mm</t>
  </si>
  <si>
    <t>ženy : (4,18+1,8)*2</t>
  </si>
  <si>
    <t>muži : (0,8+2,7+1,4)*2</t>
  </si>
  <si>
    <t>998733101</t>
  </si>
  <si>
    <t>Přesun hmot pro rozvody potrubí, výšky do 6 m</t>
  </si>
  <si>
    <t>766661112</t>
  </si>
  <si>
    <t>Montáž dveří do zárubně,otevíravých 1kř.do 0,8 m</t>
  </si>
  <si>
    <t>766670021</t>
  </si>
  <si>
    <t>Montáž kliky a štítku</t>
  </si>
  <si>
    <t>61160461</t>
  </si>
  <si>
    <t xml:space="preserve">Dveře vnitřní hladké 1kříd. 1/3sklo 60x197 lak </t>
  </si>
  <si>
    <t>61160706</t>
  </si>
  <si>
    <t xml:space="preserve">Dveře vnitřní hladké 1kříd. 2/3sklo 80x197 lak </t>
  </si>
  <si>
    <t>54914590</t>
  </si>
  <si>
    <t>Kliky se štítem mezip  s ukazatelem 804 bílé</t>
  </si>
  <si>
    <t>998766101</t>
  </si>
  <si>
    <t>Přesun hmot pro truhlářské konstr., výšky do 6 m</t>
  </si>
  <si>
    <t>771101115</t>
  </si>
  <si>
    <t>Vyrovnání podkladů samonivel. hmotou tl. do 5 mm</t>
  </si>
  <si>
    <t>771101210</t>
  </si>
  <si>
    <t>Penetrace podkladu pod dlažby</t>
  </si>
  <si>
    <t>771475014</t>
  </si>
  <si>
    <t>Obklad soklíků keram.rovných, tmel,výška 10 cm</t>
  </si>
  <si>
    <t>muži : (1,4+1,36)*2-0,8-0,6-1,0</t>
  </si>
  <si>
    <t>ženy : 0,9+1,37+1,0+1,62</t>
  </si>
  <si>
    <t>771575109</t>
  </si>
  <si>
    <t>Montáž podlah keram.,hladké, tmel, 30x30 cm</t>
  </si>
  <si>
    <t>771579791</t>
  </si>
  <si>
    <t>Příplatek za plochu podlah keram. do 5 m2 jednotl.</t>
  </si>
  <si>
    <t>muži : 1,36*1,05+1,4*1,36</t>
  </si>
  <si>
    <t>771579795</t>
  </si>
  <si>
    <t>Příplatek za spárování vodotěsnou hmotou - plošně</t>
  </si>
  <si>
    <t>771578011</t>
  </si>
  <si>
    <t>Spára podlaha - stěna, silikonem</t>
  </si>
  <si>
    <t>ženy : (4,18+1,8+0,9)*2-0,8-0,9*2</t>
  </si>
  <si>
    <t>muži : (1,36+1,05+2,63+2,26+0,9+1,4+1,36)*2-0,8-1,0*2-0,6*2-0,9*6</t>
  </si>
  <si>
    <t>771111122</t>
  </si>
  <si>
    <t>Montáž podlahových lišt přechodových</t>
  </si>
  <si>
    <t>5537007213</t>
  </si>
  <si>
    <t>Lišta přechodová Al 425/CV vrtaná l=93 cm bronz, š 35 mm</t>
  </si>
  <si>
    <t>597623142</t>
  </si>
  <si>
    <t xml:space="preserve">Dlaždice 30x30 </t>
  </si>
  <si>
    <t>prořez : 0,1</t>
  </si>
  <si>
    <t>998771101</t>
  </si>
  <si>
    <t>Přesun hmot pro podlahy z dlaždic, výšky do 6 m</t>
  </si>
  <si>
    <t>776511820</t>
  </si>
  <si>
    <t>Odstranění PVC a koberců lepených s podložkou</t>
  </si>
  <si>
    <t>ženy : 4,18*1,9</t>
  </si>
  <si>
    <t>776421100</t>
  </si>
  <si>
    <t>Lepení podlahových soklíků z PVC a vinylu, včetně dodávky soklíku PVC</t>
  </si>
  <si>
    <t>4,18-0,8</t>
  </si>
  <si>
    <t>998776101</t>
  </si>
  <si>
    <t>Přesun hmot pro podlahy povlakové, výšky do 6 m</t>
  </si>
  <si>
    <t>781101210</t>
  </si>
  <si>
    <t>Penetrace podkladu pod obklady</t>
  </si>
  <si>
    <t>ženy : (1,56+1,8+1,56)*2,0+0,9*3*1,5</t>
  </si>
  <si>
    <t>muži : (2,63+2,26+0,9)*2*2,0-1,0*2,0+(1,36+1,05)*2*1,5-0,6*1,5</t>
  </si>
  <si>
    <t>781475114</t>
  </si>
  <si>
    <t>Obklad vnitřní stěn keramický, do tmele, 20x25 cm</t>
  </si>
  <si>
    <t>781419711</t>
  </si>
  <si>
    <t>Příplatek k obkladu stěn za plochu do 10 m2 jedntl</t>
  </si>
  <si>
    <t>781419706</t>
  </si>
  <si>
    <t>Příplatek za spárovací vodotěsnou hmotu - plošně</t>
  </si>
  <si>
    <t>781491001</t>
  </si>
  <si>
    <t>Montáž lišt k obkladům, rohových, koutových i dilatačních</t>
  </si>
  <si>
    <t>ženy : 1,5*2+2,0*2+0,9*3+1,56*2+1,8</t>
  </si>
  <si>
    <t>muži : 2,0*4+1,5*2+(1,36+1,05+2,63+2,26+0,9)*2-1,0-0,6</t>
  </si>
  <si>
    <t>2834241693</t>
  </si>
  <si>
    <t>Profil ukončovací obkladový vnější roh PVC 8 mm</t>
  </si>
  <si>
    <t xml:space="preserve">m     </t>
  </si>
  <si>
    <t>597813602</t>
  </si>
  <si>
    <t>Obkládačka 20x25</t>
  </si>
  <si>
    <t>998781101</t>
  </si>
  <si>
    <t>Přesun hmot pro obklady keramické, výšky do 6 m</t>
  </si>
  <si>
    <t>783222100</t>
  </si>
  <si>
    <t>Nátěr syntetický kovových konstrukcí dvojnásobný</t>
  </si>
  <si>
    <t>784161401</t>
  </si>
  <si>
    <t>Penetrace podkladu nátěrem HET, Klasik, 1 x</t>
  </si>
  <si>
    <t>stávající muži : (2,63+2,265)*2*0,7+(1,36+1,05)*2*1,2</t>
  </si>
  <si>
    <t>stávající ženy : (0,9+1,62)*2,8+(0,9*2)*1,3+(1,8+1,56)*0,8-1,25*1,6</t>
  </si>
  <si>
    <t>předsíňka : (1,36+1,4)*2*2,7-0,8*2,0-0,6*2,0</t>
  </si>
  <si>
    <t>784165512</t>
  </si>
  <si>
    <t>Malba HET Klasik, bílá, bez penetrace, 2 x</t>
  </si>
  <si>
    <t>210000000R00</t>
  </si>
  <si>
    <t>Úpravy stávající elektroinstalace</t>
  </si>
  <si>
    <t>Vlastní</t>
  </si>
  <si>
    <t>979082111</t>
  </si>
  <si>
    <t>Vnitrostaveništní doprava suti do 10 m</t>
  </si>
  <si>
    <t>POL8_</t>
  </si>
  <si>
    <t>979087112</t>
  </si>
  <si>
    <t>Nakládání suti na dopravní prostředky</t>
  </si>
  <si>
    <t>979081111</t>
  </si>
  <si>
    <t>Odvoz suti a vybour. hmot na skládku do 1 km</t>
  </si>
  <si>
    <t>979081121</t>
  </si>
  <si>
    <t>Příplatek k odvozu za každý další 1 km</t>
  </si>
  <si>
    <t>979990001</t>
  </si>
  <si>
    <t>Poplatek za skládku stavební suti</t>
  </si>
  <si>
    <t>979990181</t>
  </si>
  <si>
    <t>Poplatek za skládku suti - PVC podlahová krytina</t>
  </si>
  <si>
    <t>END</t>
  </si>
  <si>
    <t>460200273</t>
  </si>
  <si>
    <t>Výkop rýhy 50/90 cm  hor.3, ruční výkop rýhy</t>
  </si>
  <si>
    <t>460560273</t>
  </si>
  <si>
    <t>Zához rýhy 50/90 cm, hor.3, ruční zához rýhy</t>
  </si>
  <si>
    <t>451573111</t>
  </si>
  <si>
    <t>Lože pod potrubí ze štěrkopísku, s dodáním štěrkopísku frakce 0-4 mm</t>
  </si>
  <si>
    <t>m3</t>
  </si>
  <si>
    <t>18*0,4*0,1</t>
  </si>
  <si>
    <t>175101101</t>
  </si>
  <si>
    <t>Obsyp potrubí bez prohození sypaniny, s dodáním štěrkopísku frakce 0-4 mm</t>
  </si>
  <si>
    <t>18*0,4*0,3</t>
  </si>
  <si>
    <t>181006113</t>
  </si>
  <si>
    <t>Rozprostření zemin v rov./sklonu 1:5, tl. do 20 cm</t>
  </si>
  <si>
    <t>přebytečná zemina : 2,88/0,1</t>
  </si>
  <si>
    <t>721170965</t>
  </si>
  <si>
    <t>Propojení dosavadního potrubí PVC D 110</t>
  </si>
  <si>
    <t>721176223</t>
  </si>
  <si>
    <t>Potrubí KG svodné (ležaté) v zemi D 125 x 3,2 mm</t>
  </si>
  <si>
    <t>28651690.A</t>
  </si>
  <si>
    <t>Redukce kanalizační KGR 125/ 110 PVC</t>
  </si>
  <si>
    <t>28651657.A</t>
  </si>
  <si>
    <t>Koleno kanalizační KGB 125/ 45° PVC</t>
  </si>
  <si>
    <t>28651658.A</t>
  </si>
  <si>
    <t>Koleno kanalizační KGB 125/ 67° PVC</t>
  </si>
  <si>
    <t>460680041</t>
  </si>
  <si>
    <t>Průraz zdivem v betonové zdi tloušťky 15 cm, plochy do 0,09 m2</t>
  </si>
  <si>
    <t>460680024</t>
  </si>
  <si>
    <t>Průraz zdivem v cihlové zdi tloušťky 60 cm, plochy do 0,25 m2</t>
  </si>
  <si>
    <t>998276101</t>
  </si>
  <si>
    <t>Přesun hmot, trubní vedení plastová, otevř. výkop</t>
  </si>
  <si>
    <t>Česká republika - Správa státních hmotných rezerv</t>
  </si>
  <si>
    <t>CZ48133990</t>
  </si>
  <si>
    <t>POCHL s.r.o. , Gen. Píky 1983 Kladno</t>
  </si>
  <si>
    <t>02853493</t>
  </si>
  <si>
    <t>Sociální zařízení SSHR Vinařice</t>
  </si>
  <si>
    <t>Šeříkova 616/1</t>
  </si>
  <si>
    <t>150 85 Praha 5</t>
  </si>
  <si>
    <t>muži : 1,25*1,6</t>
  </si>
  <si>
    <t>pro topení : 4</t>
  </si>
  <si>
    <t>podlahy : 9,6</t>
  </si>
  <si>
    <t>7,52</t>
  </si>
  <si>
    <t>zárubně : 2</t>
  </si>
  <si>
    <t>stropy : 7,52+1,9</t>
  </si>
  <si>
    <t>WC muži - rekonstrukce</t>
  </si>
  <si>
    <t>pro vodovod S+T : 2</t>
  </si>
  <si>
    <t>pro topení : 8</t>
  </si>
  <si>
    <t>podlahy : 7,52</t>
  </si>
  <si>
    <t>stěny : 0,9*4*2,0</t>
  </si>
  <si>
    <t>9,6</t>
  </si>
  <si>
    <t>zárubně : 1</t>
  </si>
  <si>
    <t>stropy : 9,6</t>
  </si>
  <si>
    <t>WC ženy</t>
  </si>
  <si>
    <t>Celkem bez DPH</t>
  </si>
  <si>
    <t>Stavební úpravy - WC muži</t>
  </si>
  <si>
    <t>Stavební úpravy - WC ženy</t>
  </si>
  <si>
    <t>Venkovní kanalizace - WC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</si>
</sst>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0" xfId="0" applyNumberFormat="1" applyFont="1" applyBorder="1" applyAlignment="1">
      <alignment horizontal="left" vertical="center"/>
    </xf>
    <xf numFmtId="49" fontId="0" fillId="0" borderId="12" xfId="0" applyNumberFormat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16" fillId="0" borderId="43" xfId="0" applyFont="1" applyBorder="1" applyAlignment="1">
      <alignment vertical="top" shrinkToFit="1"/>
    </xf>
    <xf numFmtId="4" fontId="8" fillId="0" borderId="0" xfId="0" applyNumberFormat="1" applyFont="1"/>
    <xf numFmtId="49" fontId="8" fillId="5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8" fillId="5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5" borderId="18" xfId="0" applyNumberFormat="1" applyFont="1" applyFill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M26" sqref="M2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38</v>
      </c>
      <c r="B1" s="217" t="s">
        <v>4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3"/>
      <c r="B2" s="78" t="s">
        <v>24</v>
      </c>
      <c r="C2" s="79"/>
      <c r="D2" s="80" t="s">
        <v>43</v>
      </c>
      <c r="E2" s="223" t="s">
        <v>466</v>
      </c>
      <c r="F2" s="224"/>
      <c r="G2" s="224"/>
      <c r="H2" s="224"/>
      <c r="I2" s="224"/>
      <c r="J2" s="225"/>
      <c r="O2" s="2"/>
    </row>
    <row r="3" spans="1:15" ht="27" hidden="1" customHeight="1" x14ac:dyDescent="0.2">
      <c r="A3" s="3"/>
      <c r="B3" s="81"/>
      <c r="C3" s="79"/>
      <c r="D3" s="82"/>
      <c r="E3" s="226"/>
      <c r="F3" s="227"/>
      <c r="G3" s="227"/>
      <c r="H3" s="227"/>
      <c r="I3" s="227"/>
      <c r="J3" s="228"/>
    </row>
    <row r="4" spans="1:15" ht="23.25" customHeight="1" x14ac:dyDescent="0.2">
      <c r="A4" s="3"/>
      <c r="B4" s="83"/>
      <c r="C4" s="84"/>
      <c r="D4" s="85"/>
      <c r="E4" s="215" t="s">
        <v>475</v>
      </c>
      <c r="F4" s="215"/>
      <c r="G4" s="215"/>
      <c r="H4" s="215"/>
      <c r="I4" s="215"/>
      <c r="J4" s="216"/>
    </row>
    <row r="5" spans="1:15" ht="24" customHeight="1" x14ac:dyDescent="0.2">
      <c r="A5" s="3"/>
      <c r="B5" s="47" t="s">
        <v>23</v>
      </c>
      <c r="C5" s="4"/>
      <c r="D5" s="32" t="s">
        <v>462</v>
      </c>
      <c r="E5" s="25"/>
      <c r="F5" s="25"/>
      <c r="G5" s="25"/>
      <c r="H5" s="27" t="s">
        <v>42</v>
      </c>
      <c r="I5" s="32">
        <v>48133990</v>
      </c>
      <c r="J5" s="10"/>
    </row>
    <row r="6" spans="1:15" ht="15.75" customHeight="1" x14ac:dyDescent="0.2">
      <c r="A6" s="3"/>
      <c r="B6" s="41"/>
      <c r="C6" s="25"/>
      <c r="D6" s="32" t="s">
        <v>467</v>
      </c>
      <c r="E6" s="25"/>
      <c r="F6" s="25"/>
      <c r="G6" s="25"/>
      <c r="H6" s="27" t="s">
        <v>36</v>
      </c>
      <c r="I6" s="32" t="s">
        <v>463</v>
      </c>
      <c r="J6" s="10"/>
    </row>
    <row r="7" spans="1:15" ht="15.75" customHeight="1" x14ac:dyDescent="0.2">
      <c r="A7" s="3"/>
      <c r="B7" s="42"/>
      <c r="C7" s="26"/>
      <c r="D7" s="33" t="s">
        <v>468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0"/>
      <c r="E11" s="230"/>
      <c r="F11" s="230"/>
      <c r="G11" s="230"/>
      <c r="H11" s="27" t="s">
        <v>42</v>
      </c>
      <c r="I11" s="190"/>
      <c r="J11" s="10"/>
    </row>
    <row r="12" spans="1:15" ht="15.75" customHeight="1" x14ac:dyDescent="0.2">
      <c r="A12" s="3"/>
      <c r="B12" s="41"/>
      <c r="C12" s="25"/>
      <c r="D12" s="213"/>
      <c r="E12" s="213"/>
      <c r="F12" s="213"/>
      <c r="G12" s="213"/>
      <c r="H12" s="27" t="s">
        <v>36</v>
      </c>
      <c r="I12" s="190"/>
      <c r="J12" s="10"/>
    </row>
    <row r="13" spans="1:15" ht="15.75" customHeight="1" x14ac:dyDescent="0.2">
      <c r="A13" s="3"/>
      <c r="B13" s="42"/>
      <c r="C13" s="86"/>
      <c r="D13" s="214"/>
      <c r="E13" s="214"/>
      <c r="F13" s="214"/>
      <c r="G13" s="214"/>
      <c r="H13" s="28"/>
      <c r="I13" s="34"/>
      <c r="J13" s="51"/>
    </row>
    <row r="14" spans="1:15" ht="24" customHeight="1" x14ac:dyDescent="0.2">
      <c r="A14" s="3"/>
      <c r="B14" s="66" t="s">
        <v>22</v>
      </c>
      <c r="C14" s="67"/>
      <c r="D14" s="68" t="s">
        <v>464</v>
      </c>
      <c r="E14" s="69"/>
      <c r="F14" s="69"/>
      <c r="G14" s="69"/>
      <c r="H14" s="27" t="s">
        <v>42</v>
      </c>
      <c r="I14" s="87" t="s">
        <v>465</v>
      </c>
      <c r="J14" s="70"/>
    </row>
    <row r="15" spans="1:15" ht="32.25" customHeight="1" x14ac:dyDescent="0.2">
      <c r="A15" s="3"/>
      <c r="B15" s="52" t="s">
        <v>34</v>
      </c>
      <c r="C15" s="71"/>
      <c r="D15" s="53"/>
      <c r="E15" s="229"/>
      <c r="F15" s="229"/>
      <c r="G15" s="231"/>
      <c r="H15" s="231"/>
      <c r="I15" s="231" t="s">
        <v>31</v>
      </c>
      <c r="J15" s="232"/>
    </row>
    <row r="16" spans="1:15" ht="23.25" customHeight="1" x14ac:dyDescent="0.2">
      <c r="A16" s="139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I49+I50+I51+I52</f>
        <v>0</v>
      </c>
      <c r="J16" s="210"/>
    </row>
    <row r="17" spans="1:10" ht="23.25" customHeight="1" x14ac:dyDescent="0.2">
      <c r="A17" s="139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I53+I54+I55+I56+I57+I58+I59+I60+I61+I62</f>
        <v>0</v>
      </c>
      <c r="J17" s="210"/>
    </row>
    <row r="18" spans="1:10" ht="23.25" customHeight="1" x14ac:dyDescent="0.2">
      <c r="A18" s="139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I63+I64</f>
        <v>0</v>
      </c>
      <c r="J18" s="210"/>
    </row>
    <row r="19" spans="1:10" ht="23.25" customHeight="1" x14ac:dyDescent="0.2">
      <c r="A19" s="139" t="s">
        <v>98</v>
      </c>
      <c r="B19" s="57" t="s">
        <v>29</v>
      </c>
      <c r="C19" s="58"/>
      <c r="D19" s="59"/>
      <c r="E19" s="208"/>
      <c r="F19" s="209"/>
      <c r="G19" s="208"/>
      <c r="H19" s="209"/>
      <c r="I19" s="208">
        <f>E19*(I16+I17+I18)</f>
        <v>0</v>
      </c>
      <c r="J19" s="210"/>
    </row>
    <row r="20" spans="1:10" ht="23.25" customHeight="1" x14ac:dyDescent="0.2">
      <c r="A20" s="139" t="s">
        <v>99</v>
      </c>
      <c r="B20" s="57" t="s">
        <v>30</v>
      </c>
      <c r="C20" s="58"/>
      <c r="D20" s="59"/>
      <c r="E20" s="208"/>
      <c r="F20" s="209"/>
      <c r="G20" s="208"/>
      <c r="H20" s="209"/>
      <c r="I20" s="208">
        <v>0</v>
      </c>
      <c r="J20" s="210"/>
    </row>
    <row r="21" spans="1:10" ht="23.25" customHeight="1" x14ac:dyDescent="0.2">
      <c r="A21" s="3"/>
      <c r="B21" s="73" t="s">
        <v>31</v>
      </c>
      <c r="C21" s="74"/>
      <c r="D21" s="75"/>
      <c r="E21" s="211"/>
      <c r="F21" s="233"/>
      <c r="G21" s="211"/>
      <c r="H21" s="233"/>
      <c r="I21" s="211">
        <f>SUM(I16:J20)</f>
        <v>0</v>
      </c>
      <c r="J21" s="212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13</v>
      </c>
      <c r="C23" s="58"/>
      <c r="D23" s="59"/>
      <c r="E23" s="60">
        <v>15</v>
      </c>
      <c r="F23" s="61" t="s">
        <v>0</v>
      </c>
      <c r="G23" s="205">
        <v>0</v>
      </c>
      <c r="H23" s="206"/>
      <c r="I23" s="206"/>
      <c r="J23" s="62" t="str">
        <f t="shared" ref="J23:J28" si="0">Mena</f>
        <v>CZK</v>
      </c>
    </row>
    <row r="24" spans="1:10" ht="23.25" customHeight="1" x14ac:dyDescent="0.2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202">
        <v>0</v>
      </c>
      <c r="H24" s="203"/>
      <c r="I24" s="203"/>
      <c r="J24" s="62" t="str">
        <f t="shared" si="0"/>
        <v>CZK</v>
      </c>
    </row>
    <row r="25" spans="1:10" ht="23.25" customHeight="1" x14ac:dyDescent="0.2">
      <c r="A25" s="3"/>
      <c r="B25" s="57" t="s">
        <v>15</v>
      </c>
      <c r="C25" s="58"/>
      <c r="D25" s="59"/>
      <c r="E25" s="60">
        <v>21</v>
      </c>
      <c r="F25" s="61" t="s">
        <v>0</v>
      </c>
      <c r="G25" s="205">
        <f>I21</f>
        <v>0</v>
      </c>
      <c r="H25" s="206"/>
      <c r="I25" s="206"/>
      <c r="J25" s="62" t="str">
        <f t="shared" si="0"/>
        <v>CZK</v>
      </c>
    </row>
    <row r="26" spans="1:10" ht="23.25" customHeight="1" x14ac:dyDescent="0.2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220">
        <f>ZakladDPHZakl*0.21</f>
        <v>0</v>
      </c>
      <c r="H26" s="221"/>
      <c r="I26" s="221"/>
      <c r="J26" s="56" t="str">
        <f t="shared" si="0"/>
        <v>CZK</v>
      </c>
    </row>
    <row r="27" spans="1:10" ht="23.25" customHeight="1" thickBot="1" x14ac:dyDescent="0.25">
      <c r="A27" s="3"/>
      <c r="B27" s="48" t="s">
        <v>5</v>
      </c>
      <c r="C27" s="19"/>
      <c r="D27" s="22"/>
      <c r="E27" s="19"/>
      <c r="F27" s="20"/>
      <c r="G27" s="222"/>
      <c r="H27" s="222"/>
      <c r="I27" s="222"/>
      <c r="J27" s="63" t="str">
        <f t="shared" si="0"/>
        <v>CZK</v>
      </c>
    </row>
    <row r="28" spans="1:10" ht="27.75" hidden="1" customHeight="1" thickBot="1" x14ac:dyDescent="0.25">
      <c r="A28" s="3"/>
      <c r="B28" s="116" t="s">
        <v>25</v>
      </c>
      <c r="C28" s="117"/>
      <c r="D28" s="117"/>
      <c r="E28" s="118"/>
      <c r="F28" s="119"/>
      <c r="G28" s="204">
        <v>281052.65000000002</v>
      </c>
      <c r="H28" s="207"/>
      <c r="I28" s="207"/>
      <c r="J28" s="120" t="str">
        <f t="shared" si="0"/>
        <v>CZK</v>
      </c>
    </row>
    <row r="29" spans="1:10" ht="27.75" customHeight="1" thickBot="1" x14ac:dyDescent="0.25">
      <c r="A29" s="3"/>
      <c r="B29" s="116" t="s">
        <v>37</v>
      </c>
      <c r="C29" s="121"/>
      <c r="D29" s="121"/>
      <c r="E29" s="121"/>
      <c r="F29" s="121"/>
      <c r="G29" s="204">
        <f>SUM(G23:I27)</f>
        <v>0</v>
      </c>
      <c r="H29" s="204"/>
      <c r="I29" s="204"/>
      <c r="J29" s="122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42914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1" t="s">
        <v>2</v>
      </c>
      <c r="E35" s="20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customHeight="1" x14ac:dyDescent="0.2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44</v>
      </c>
      <c r="C39" s="197"/>
      <c r="D39" s="198"/>
      <c r="E39" s="198"/>
      <c r="F39" s="103">
        <v>0</v>
      </c>
      <c r="G39" s="104">
        <v>281052.65000000002</v>
      </c>
      <c r="H39" s="105">
        <v>59021.05</v>
      </c>
      <c r="I39" s="105">
        <v>340073.7</v>
      </c>
      <c r="J39" s="106" t="str">
        <f>IF(CenaCelkemVypocet=0,"",I39/CenaCelkemVypocet*100)</f>
        <v/>
      </c>
    </row>
    <row r="40" spans="1:10" ht="25.5" customHeight="1" x14ac:dyDescent="0.2">
      <c r="A40" s="92">
        <v>2</v>
      </c>
      <c r="B40" s="107" t="s">
        <v>45</v>
      </c>
      <c r="C40" s="199" t="s">
        <v>46</v>
      </c>
      <c r="D40" s="200"/>
      <c r="E40" s="200"/>
      <c r="F40" s="108">
        <v>0</v>
      </c>
      <c r="G40" s="109">
        <f>'WC muži'!G175</f>
        <v>0</v>
      </c>
      <c r="H40" s="109">
        <f>G40*0.21</f>
        <v>0</v>
      </c>
      <c r="I40" s="109">
        <f>G40+H40</f>
        <v>0</v>
      </c>
      <c r="J40" s="110">
        <v>100</v>
      </c>
    </row>
    <row r="41" spans="1:10" ht="25.5" customHeight="1" x14ac:dyDescent="0.2">
      <c r="A41" s="92">
        <v>3</v>
      </c>
      <c r="B41" s="111"/>
      <c r="C41" s="197"/>
      <c r="D41" s="198"/>
      <c r="E41" s="198"/>
      <c r="F41" s="112"/>
      <c r="G41" s="105"/>
      <c r="H41" s="105"/>
      <c r="I41" s="105"/>
      <c r="J41" s="106"/>
    </row>
    <row r="42" spans="1:10" ht="25.5" customHeight="1" x14ac:dyDescent="0.2">
      <c r="A42" s="92"/>
      <c r="B42" s="194" t="s">
        <v>52</v>
      </c>
      <c r="C42" s="195"/>
      <c r="D42" s="195"/>
      <c r="E42" s="196"/>
      <c r="F42" s="113">
        <f>SUMIF(A39:A41,"=1",F39:F41)</f>
        <v>0</v>
      </c>
      <c r="G42" s="114">
        <f>G40</f>
        <v>0</v>
      </c>
      <c r="H42" s="114">
        <f>H40</f>
        <v>0</v>
      </c>
      <c r="I42" s="114">
        <f>I40</f>
        <v>0</v>
      </c>
      <c r="J42" s="115">
        <v>100</v>
      </c>
    </row>
    <row r="46" spans="1:10" ht="15.75" x14ac:dyDescent="0.25">
      <c r="B46" s="123" t="s">
        <v>54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55</v>
      </c>
      <c r="G48" s="129"/>
      <c r="H48" s="129"/>
      <c r="I48" s="129" t="s">
        <v>31</v>
      </c>
      <c r="J48" s="129" t="s">
        <v>0</v>
      </c>
    </row>
    <row r="49" spans="1:10" ht="25.5" customHeight="1" x14ac:dyDescent="0.2">
      <c r="A49" s="125"/>
      <c r="B49" s="130" t="s">
        <v>57</v>
      </c>
      <c r="C49" s="192" t="s">
        <v>58</v>
      </c>
      <c r="D49" s="193"/>
      <c r="E49" s="193"/>
      <c r="F49" s="137" t="s">
        <v>26</v>
      </c>
      <c r="G49" s="131"/>
      <c r="H49" s="131"/>
      <c r="I49" s="131">
        <f>'WC muži'!G8</f>
        <v>0</v>
      </c>
      <c r="J49" s="135" t="str">
        <f>IF(I65=0,"",I49/I65*100)</f>
        <v/>
      </c>
    </row>
    <row r="50" spans="1:10" ht="25.5" customHeight="1" x14ac:dyDescent="0.2">
      <c r="A50" s="125"/>
      <c r="B50" s="130" t="s">
        <v>61</v>
      </c>
      <c r="C50" s="192" t="s">
        <v>62</v>
      </c>
      <c r="D50" s="193"/>
      <c r="E50" s="193"/>
      <c r="F50" s="137" t="s">
        <v>26</v>
      </c>
      <c r="G50" s="131"/>
      <c r="H50" s="131"/>
      <c r="I50" s="131">
        <f>'WC muži'!G15</f>
        <v>0</v>
      </c>
      <c r="J50" s="135" t="str">
        <f>IF(I65=0,"",I50/I65*100)</f>
        <v/>
      </c>
    </row>
    <row r="51" spans="1:10" ht="25.5" customHeight="1" x14ac:dyDescent="0.2">
      <c r="A51" s="125"/>
      <c r="B51" s="130" t="s">
        <v>67</v>
      </c>
      <c r="C51" s="192" t="s">
        <v>68</v>
      </c>
      <c r="D51" s="193"/>
      <c r="E51" s="193"/>
      <c r="F51" s="137" t="s">
        <v>26</v>
      </c>
      <c r="G51" s="131"/>
      <c r="H51" s="131"/>
      <c r="I51" s="131">
        <f>'WC muži'!G29</f>
        <v>0</v>
      </c>
      <c r="J51" s="135" t="str">
        <f>IF(I65=0,"",I51/I65*100)</f>
        <v/>
      </c>
    </row>
    <row r="52" spans="1:10" ht="25.5" customHeight="1" x14ac:dyDescent="0.2">
      <c r="A52" s="125"/>
      <c r="B52" s="130" t="s">
        <v>69</v>
      </c>
      <c r="C52" s="192" t="s">
        <v>70</v>
      </c>
      <c r="D52" s="193"/>
      <c r="E52" s="193"/>
      <c r="F52" s="137" t="s">
        <v>26</v>
      </c>
      <c r="G52" s="131"/>
      <c r="H52" s="131"/>
      <c r="I52" s="131">
        <f>'WC muži'!G49</f>
        <v>0</v>
      </c>
      <c r="J52" s="135" t="str">
        <f>IF(I65=0,"",I52/I65*100)</f>
        <v/>
      </c>
    </row>
    <row r="53" spans="1:10" ht="25.5" customHeight="1" x14ac:dyDescent="0.2">
      <c r="A53" s="125"/>
      <c r="B53" s="130" t="s">
        <v>71</v>
      </c>
      <c r="C53" s="192" t="s">
        <v>72</v>
      </c>
      <c r="D53" s="193"/>
      <c r="E53" s="193"/>
      <c r="F53" s="137" t="s">
        <v>27</v>
      </c>
      <c r="G53" s="131"/>
      <c r="H53" s="131"/>
      <c r="I53" s="131">
        <f>'WC muži'!G51</f>
        <v>0</v>
      </c>
      <c r="J53" s="135" t="str">
        <f>IF(I65=0,"",I53/I65*100)</f>
        <v/>
      </c>
    </row>
    <row r="54" spans="1:10" ht="25.5" customHeight="1" x14ac:dyDescent="0.2">
      <c r="A54" s="125"/>
      <c r="B54" s="130" t="s">
        <v>73</v>
      </c>
      <c r="C54" s="192" t="s">
        <v>74</v>
      </c>
      <c r="D54" s="193"/>
      <c r="E54" s="193"/>
      <c r="F54" s="137" t="s">
        <v>27</v>
      </c>
      <c r="G54" s="131"/>
      <c r="H54" s="131"/>
      <c r="I54" s="131">
        <f>'WC muži'!G58</f>
        <v>0</v>
      </c>
      <c r="J54" s="135" t="str">
        <f>IF(I65=0,"",I54/I65*100)</f>
        <v/>
      </c>
    </row>
    <row r="55" spans="1:10" ht="25.5" customHeight="1" x14ac:dyDescent="0.2">
      <c r="A55" s="125"/>
      <c r="B55" s="130" t="s">
        <v>75</v>
      </c>
      <c r="C55" s="192" t="s">
        <v>76</v>
      </c>
      <c r="D55" s="193"/>
      <c r="E55" s="193"/>
      <c r="F55" s="137" t="s">
        <v>27</v>
      </c>
      <c r="G55" s="131"/>
      <c r="H55" s="131"/>
      <c r="I55" s="131">
        <f>'WC muži'!G69</f>
        <v>0</v>
      </c>
      <c r="J55" s="135" t="str">
        <f>IF(I65=0,"",I55/I65*100)</f>
        <v/>
      </c>
    </row>
    <row r="56" spans="1:10" ht="25.5" customHeight="1" x14ac:dyDescent="0.2">
      <c r="A56" s="125"/>
      <c r="B56" s="130" t="s">
        <v>77</v>
      </c>
      <c r="C56" s="192" t="s">
        <v>78</v>
      </c>
      <c r="D56" s="193"/>
      <c r="E56" s="193"/>
      <c r="F56" s="137" t="s">
        <v>27</v>
      </c>
      <c r="G56" s="131"/>
      <c r="H56" s="131"/>
      <c r="I56" s="131">
        <f>'WC muži'!G84</f>
        <v>0</v>
      </c>
      <c r="J56" s="135" t="str">
        <f>IF(I65=0,"",I56/I65*100)</f>
        <v/>
      </c>
    </row>
    <row r="57" spans="1:10" ht="25.5" customHeight="1" x14ac:dyDescent="0.2">
      <c r="A57" s="125"/>
      <c r="B57" s="130" t="s">
        <v>79</v>
      </c>
      <c r="C57" s="192" t="s">
        <v>80</v>
      </c>
      <c r="D57" s="193"/>
      <c r="E57" s="193"/>
      <c r="F57" s="137" t="s">
        <v>27</v>
      </c>
      <c r="G57" s="131"/>
      <c r="H57" s="131"/>
      <c r="I57" s="131">
        <f>'WC muži'!G112</f>
        <v>0</v>
      </c>
      <c r="J57" s="135" t="str">
        <f>IF(I65=0,"",I57/I65*100)</f>
        <v/>
      </c>
    </row>
    <row r="58" spans="1:10" ht="25.5" customHeight="1" x14ac:dyDescent="0.2">
      <c r="A58" s="125"/>
      <c r="B58" s="130" t="s">
        <v>81</v>
      </c>
      <c r="C58" s="192" t="s">
        <v>82</v>
      </c>
      <c r="D58" s="193"/>
      <c r="E58" s="193"/>
      <c r="F58" s="137" t="s">
        <v>27</v>
      </c>
      <c r="G58" s="131"/>
      <c r="H58" s="131"/>
      <c r="I58" s="131">
        <f>'WC muži'!G118</f>
        <v>0</v>
      </c>
      <c r="J58" s="135" t="str">
        <f>IF(I65=0,"",I58/I65*100)</f>
        <v/>
      </c>
    </row>
    <row r="59" spans="1:10" ht="25.5" customHeight="1" x14ac:dyDescent="0.2">
      <c r="A59" s="125"/>
      <c r="B59" s="130" t="s">
        <v>83</v>
      </c>
      <c r="C59" s="192" t="s">
        <v>84</v>
      </c>
      <c r="D59" s="193"/>
      <c r="E59" s="193"/>
      <c r="F59" s="137" t="s">
        <v>27</v>
      </c>
      <c r="G59" s="131"/>
      <c r="H59" s="131"/>
      <c r="I59" s="131">
        <f>'WC muži'!G124</f>
        <v>0</v>
      </c>
      <c r="J59" s="135" t="str">
        <f>IF(I65=0,"",I59/I65*100)</f>
        <v/>
      </c>
    </row>
    <row r="60" spans="1:10" ht="25.5" customHeight="1" x14ac:dyDescent="0.2">
      <c r="A60" s="125"/>
      <c r="B60" s="130" t="s">
        <v>87</v>
      </c>
      <c r="C60" s="192" t="s">
        <v>88</v>
      </c>
      <c r="D60" s="193"/>
      <c r="E60" s="193"/>
      <c r="F60" s="137" t="s">
        <v>27</v>
      </c>
      <c r="G60" s="131"/>
      <c r="H60" s="131"/>
      <c r="I60" s="131">
        <f>'WC muži'!G141</f>
        <v>0</v>
      </c>
      <c r="J60" s="135" t="str">
        <f>IF(I65=0,"",I60/I65*100)</f>
        <v/>
      </c>
    </row>
    <row r="61" spans="1:10" ht="25.5" customHeight="1" x14ac:dyDescent="0.2">
      <c r="A61" s="125"/>
      <c r="B61" s="130" t="s">
        <v>89</v>
      </c>
      <c r="C61" s="192" t="s">
        <v>90</v>
      </c>
      <c r="D61" s="193"/>
      <c r="E61" s="193"/>
      <c r="F61" s="137" t="s">
        <v>27</v>
      </c>
      <c r="G61" s="131"/>
      <c r="H61" s="131"/>
      <c r="I61" s="131">
        <f>'WC muži'!G156</f>
        <v>0</v>
      </c>
      <c r="J61" s="135" t="str">
        <f>IF(I65=0,"",I61/I65*100)</f>
        <v/>
      </c>
    </row>
    <row r="62" spans="1:10" ht="25.5" customHeight="1" x14ac:dyDescent="0.2">
      <c r="A62" s="125"/>
      <c r="B62" s="130" t="s">
        <v>91</v>
      </c>
      <c r="C62" s="192" t="s">
        <v>92</v>
      </c>
      <c r="D62" s="193"/>
      <c r="E62" s="193"/>
      <c r="F62" s="137" t="s">
        <v>27</v>
      </c>
      <c r="G62" s="131"/>
      <c r="H62" s="131"/>
      <c r="I62" s="131">
        <f>'WC muži'!G159</f>
        <v>0</v>
      </c>
      <c r="J62" s="135" t="str">
        <f>IF(I65=0,"",I62/I65*100)</f>
        <v/>
      </c>
    </row>
    <row r="63" spans="1:10" ht="25.5" customHeight="1" x14ac:dyDescent="0.2">
      <c r="A63" s="125"/>
      <c r="B63" s="130" t="s">
        <v>93</v>
      </c>
      <c r="C63" s="192" t="s">
        <v>94</v>
      </c>
      <c r="D63" s="193"/>
      <c r="E63" s="193"/>
      <c r="F63" s="137" t="s">
        <v>28</v>
      </c>
      <c r="G63" s="131"/>
      <c r="H63" s="131"/>
      <c r="I63" s="131">
        <f>'WC muži'!G166</f>
        <v>0</v>
      </c>
      <c r="J63" s="135" t="str">
        <f>IF(I65=0,"",I63/I65*100)</f>
        <v/>
      </c>
    </row>
    <row r="64" spans="1:10" ht="25.5" customHeight="1" x14ac:dyDescent="0.2">
      <c r="A64" s="125"/>
      <c r="B64" s="130" t="s">
        <v>95</v>
      </c>
      <c r="C64" s="192" t="s">
        <v>96</v>
      </c>
      <c r="D64" s="193"/>
      <c r="E64" s="193"/>
      <c r="F64" s="137" t="s">
        <v>97</v>
      </c>
      <c r="G64" s="131"/>
      <c r="H64" s="131"/>
      <c r="I64" s="131">
        <f>'WC muži'!G168</f>
        <v>0</v>
      </c>
      <c r="J64" s="135" t="str">
        <f>IF(I65=0,"",I64/I65*100)</f>
        <v/>
      </c>
    </row>
    <row r="65" spans="1:10" ht="25.5" customHeight="1" x14ac:dyDescent="0.2">
      <c r="A65" s="126"/>
      <c r="B65" s="132" t="s">
        <v>1</v>
      </c>
      <c r="C65" s="132"/>
      <c r="D65" s="133"/>
      <c r="E65" s="133"/>
      <c r="F65" s="138"/>
      <c r="G65" s="134"/>
      <c r="H65" s="134"/>
      <c r="I65" s="134">
        <f>SUM(I49:I64)</f>
        <v>0</v>
      </c>
      <c r="J65" s="136">
        <f>SUM(J49:J64)</f>
        <v>0</v>
      </c>
    </row>
    <row r="66" spans="1:10" x14ac:dyDescent="0.2">
      <c r="F66" s="89"/>
      <c r="G66" s="90"/>
      <c r="H66" s="89"/>
      <c r="I66" s="90"/>
      <c r="J66" s="91"/>
    </row>
    <row r="67" spans="1:10" x14ac:dyDescent="0.2">
      <c r="F67" s="89"/>
      <c r="G67" s="90"/>
      <c r="H67" s="89"/>
      <c r="I67" s="90"/>
      <c r="J67" s="91"/>
    </row>
    <row r="68" spans="1:10" x14ac:dyDescent="0.2">
      <c r="F68" s="89"/>
      <c r="G68" s="90"/>
      <c r="H68" s="89"/>
      <c r="I68" s="90"/>
      <c r="J68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G23:I23"/>
    <mergeCell ref="E19:F19"/>
    <mergeCell ref="E20:F20"/>
    <mergeCell ref="I20:J20"/>
    <mergeCell ref="I21:J21"/>
    <mergeCell ref="G19:H19"/>
    <mergeCell ref="G20:H20"/>
    <mergeCell ref="I19:J19"/>
    <mergeCell ref="C39:E39"/>
    <mergeCell ref="C40:E40"/>
    <mergeCell ref="C41:E41"/>
    <mergeCell ref="D35:E35"/>
    <mergeCell ref="G24:I24"/>
    <mergeCell ref="G29:I29"/>
    <mergeCell ref="G25:I25"/>
    <mergeCell ref="G28:I28"/>
    <mergeCell ref="C51:E51"/>
    <mergeCell ref="C52:E52"/>
    <mergeCell ref="C53:E53"/>
    <mergeCell ref="B42:E42"/>
    <mergeCell ref="C49:E49"/>
    <mergeCell ref="C50:E50"/>
    <mergeCell ref="C54:E54"/>
    <mergeCell ref="C55:E55"/>
    <mergeCell ref="C56:E56"/>
    <mergeCell ref="C57:E57"/>
    <mergeCell ref="C58:E58"/>
    <mergeCell ref="C63:E63"/>
    <mergeCell ref="C64:E64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4" t="s">
        <v>7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77" t="s">
        <v>8</v>
      </c>
      <c r="B2" s="76"/>
      <c r="C2" s="236"/>
      <c r="D2" s="236"/>
      <c r="E2" s="236"/>
      <c r="F2" s="236"/>
      <c r="G2" s="237"/>
    </row>
    <row r="3" spans="1:7" ht="24.95" customHeight="1" x14ac:dyDescent="0.2">
      <c r="A3" s="77" t="s">
        <v>9</v>
      </c>
      <c r="B3" s="76"/>
      <c r="C3" s="236"/>
      <c r="D3" s="236"/>
      <c r="E3" s="236"/>
      <c r="F3" s="236"/>
      <c r="G3" s="237"/>
    </row>
    <row r="4" spans="1:7" ht="24.95" customHeight="1" x14ac:dyDescent="0.2">
      <c r="A4" s="77" t="s">
        <v>10</v>
      </c>
      <c r="B4" s="76"/>
      <c r="C4" s="236"/>
      <c r="D4" s="236"/>
      <c r="E4" s="236"/>
      <c r="F4" s="236"/>
      <c r="G4" s="23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69"/>
  <sheetViews>
    <sheetView workbookViewId="0">
      <pane ySplit="7" topLeftCell="A8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</v>
      </c>
      <c r="B1" s="238"/>
      <c r="C1" s="238"/>
      <c r="D1" s="238"/>
      <c r="E1" s="238"/>
      <c r="F1" s="238"/>
      <c r="G1" s="238"/>
      <c r="AG1" t="s">
        <v>100</v>
      </c>
    </row>
    <row r="2" spans="1:60" ht="24.95" customHeight="1" x14ac:dyDescent="0.2">
      <c r="A2" s="141" t="s">
        <v>8</v>
      </c>
      <c r="B2" s="76" t="s">
        <v>43</v>
      </c>
      <c r="C2" s="239" t="s">
        <v>466</v>
      </c>
      <c r="D2" s="240"/>
      <c r="E2" s="240"/>
      <c r="F2" s="240"/>
      <c r="G2" s="241"/>
      <c r="AG2" t="s">
        <v>101</v>
      </c>
    </row>
    <row r="3" spans="1:60" ht="24.95" customHeight="1" x14ac:dyDescent="0.2">
      <c r="A3" s="141" t="s">
        <v>9</v>
      </c>
      <c r="B3" s="76" t="s">
        <v>45</v>
      </c>
      <c r="C3" s="239" t="s">
        <v>485</v>
      </c>
      <c r="D3" s="240"/>
      <c r="E3" s="240"/>
      <c r="F3" s="240"/>
      <c r="G3" s="241"/>
      <c r="AC3" s="88" t="s">
        <v>101</v>
      </c>
      <c r="AG3" t="s">
        <v>102</v>
      </c>
    </row>
    <row r="4" spans="1:60" ht="24.95" customHeight="1" x14ac:dyDescent="0.2">
      <c r="A4" s="142" t="s">
        <v>10</v>
      </c>
      <c r="B4" s="143" t="s">
        <v>47</v>
      </c>
      <c r="C4" s="242" t="s">
        <v>48</v>
      </c>
      <c r="D4" s="243"/>
      <c r="E4" s="243"/>
      <c r="F4" s="243"/>
      <c r="G4" s="244"/>
      <c r="AG4" t="s">
        <v>103</v>
      </c>
    </row>
    <row r="5" spans="1:60" x14ac:dyDescent="0.2">
      <c r="D5" s="140"/>
    </row>
    <row r="6" spans="1:60" ht="38.25" x14ac:dyDescent="0.2">
      <c r="A6" s="145" t="s">
        <v>104</v>
      </c>
      <c r="B6" s="147" t="s">
        <v>105</v>
      </c>
      <c r="C6" s="147" t="s">
        <v>106</v>
      </c>
      <c r="D6" s="146" t="s">
        <v>107</v>
      </c>
      <c r="E6" s="145" t="s">
        <v>108</v>
      </c>
      <c r="F6" s="144" t="s">
        <v>109</v>
      </c>
      <c r="G6" s="145" t="s">
        <v>31</v>
      </c>
      <c r="H6" s="148" t="s">
        <v>32</v>
      </c>
      <c r="I6" s="148" t="s">
        <v>110</v>
      </c>
      <c r="J6" s="148" t="s">
        <v>33</v>
      </c>
      <c r="K6" s="148" t="s">
        <v>111</v>
      </c>
      <c r="L6" s="148" t="s">
        <v>112</v>
      </c>
      <c r="M6" s="148" t="s">
        <v>113</v>
      </c>
      <c r="N6" s="148" t="s">
        <v>114</v>
      </c>
      <c r="O6" s="148" t="s">
        <v>115</v>
      </c>
      <c r="P6" s="148" t="s">
        <v>116</v>
      </c>
      <c r="Q6" s="148" t="s">
        <v>117</v>
      </c>
      <c r="R6" s="148" t="s">
        <v>118</v>
      </c>
      <c r="S6" s="148" t="s">
        <v>119</v>
      </c>
      <c r="T6" s="148" t="s">
        <v>120</v>
      </c>
      <c r="U6" s="148" t="s">
        <v>121</v>
      </c>
      <c r="V6" s="148" t="s">
        <v>122</v>
      </c>
      <c r="W6" s="148" t="s">
        <v>123</v>
      </c>
    </row>
    <row r="7" spans="1:60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 x14ac:dyDescent="0.2">
      <c r="A8" s="160" t="s">
        <v>124</v>
      </c>
      <c r="B8" s="161" t="s">
        <v>57</v>
      </c>
      <c r="C8" s="178" t="s">
        <v>58</v>
      </c>
      <c r="D8" s="162"/>
      <c r="E8" s="163"/>
      <c r="F8" s="164"/>
      <c r="G8" s="165">
        <f>SUMIF(AG9:AG14,"&lt;&gt;NOR",G9:G14)</f>
        <v>0</v>
      </c>
      <c r="H8" s="159"/>
      <c r="I8" s="159">
        <f>SUM(I9:I14)</f>
        <v>5314.36</v>
      </c>
      <c r="J8" s="159"/>
      <c r="K8" s="159">
        <f>SUM(K9:K14)</f>
        <v>4648.46</v>
      </c>
      <c r="L8" s="159"/>
      <c r="M8" s="159">
        <f>SUM(M9:M14)</f>
        <v>0</v>
      </c>
      <c r="N8" s="159"/>
      <c r="O8" s="159">
        <f>SUM(O9:O14)</f>
        <v>0.84</v>
      </c>
      <c r="P8" s="159"/>
      <c r="Q8" s="159">
        <f>SUM(Q9:Q14)</f>
        <v>0</v>
      </c>
      <c r="R8" s="159"/>
      <c r="S8" s="159"/>
      <c r="T8" s="159"/>
      <c r="U8" s="159"/>
      <c r="V8" s="159">
        <f>SUM(V9:V14)</f>
        <v>13.1</v>
      </c>
      <c r="W8" s="159"/>
      <c r="AG8" t="s">
        <v>125</v>
      </c>
    </row>
    <row r="9" spans="1:60" outlineLevel="1" x14ac:dyDescent="0.2">
      <c r="A9" s="166">
        <v>1</v>
      </c>
      <c r="B9" s="167" t="s">
        <v>126</v>
      </c>
      <c r="C9" s="179" t="s">
        <v>127</v>
      </c>
      <c r="D9" s="168" t="s">
        <v>128</v>
      </c>
      <c r="E9" s="169">
        <v>15.765000000000001</v>
      </c>
      <c r="F9" s="170"/>
      <c r="G9" s="171">
        <f>E9*F9</f>
        <v>0</v>
      </c>
      <c r="H9" s="154">
        <v>317.88</v>
      </c>
      <c r="I9" s="154">
        <f>ROUND(E9*H9,2)</f>
        <v>5011.38</v>
      </c>
      <c r="J9" s="154">
        <v>186.12</v>
      </c>
      <c r="K9" s="154">
        <f>ROUND(E9*J9,2)</f>
        <v>2934.18</v>
      </c>
      <c r="L9" s="154">
        <v>21</v>
      </c>
      <c r="M9" s="154">
        <f>G9*(1+L9/100)</f>
        <v>0</v>
      </c>
      <c r="N9" s="154">
        <v>5.2510000000000001E-2</v>
      </c>
      <c r="O9" s="154">
        <f>ROUND(E9*N9,2)</f>
        <v>0.83</v>
      </c>
      <c r="P9" s="154">
        <v>0</v>
      </c>
      <c r="Q9" s="154">
        <f>ROUND(E9*P9,2)</f>
        <v>0</v>
      </c>
      <c r="R9" s="154"/>
      <c r="S9" s="154" t="s">
        <v>129</v>
      </c>
      <c r="T9" s="154" t="s">
        <v>129</v>
      </c>
      <c r="U9" s="154">
        <v>0.52915000000000001</v>
      </c>
      <c r="V9" s="154">
        <f>ROUND(E9*U9,2)</f>
        <v>8.34</v>
      </c>
      <c r="W9" s="154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130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2"/>
      <c r="B10" s="153"/>
      <c r="C10" s="180" t="s">
        <v>133</v>
      </c>
      <c r="D10" s="155"/>
      <c r="E10" s="156">
        <v>2.4300000000000002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132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6">
        <v>2</v>
      </c>
      <c r="B11" s="167" t="s">
        <v>137</v>
      </c>
      <c r="C11" s="179" t="s">
        <v>138</v>
      </c>
      <c r="D11" s="168" t="s">
        <v>139</v>
      </c>
      <c r="E11" s="169">
        <v>10.7</v>
      </c>
      <c r="F11" s="170"/>
      <c r="G11" s="171">
        <f t="shared" ref="G11" si="0">E11*F11</f>
        <v>0</v>
      </c>
      <c r="H11" s="154">
        <v>20.98</v>
      </c>
      <c r="I11" s="154">
        <f>ROUND(E11*H11,2)</f>
        <v>224.49</v>
      </c>
      <c r="J11" s="154">
        <v>129.52000000000001</v>
      </c>
      <c r="K11" s="154">
        <f>ROUND(E11*J11,2)</f>
        <v>1385.86</v>
      </c>
      <c r="L11" s="154">
        <v>21</v>
      </c>
      <c r="M11" s="154">
        <f>G11*(1+L11/100)</f>
        <v>0</v>
      </c>
      <c r="N11" s="154">
        <v>1.0200000000000001E-3</v>
      </c>
      <c r="O11" s="154">
        <f>ROUND(E11*N11,2)</f>
        <v>0.01</v>
      </c>
      <c r="P11" s="154">
        <v>0</v>
      </c>
      <c r="Q11" s="154">
        <f>ROUND(E11*P11,2)</f>
        <v>0</v>
      </c>
      <c r="R11" s="154"/>
      <c r="S11" s="154" t="s">
        <v>129</v>
      </c>
      <c r="T11" s="154" t="s">
        <v>129</v>
      </c>
      <c r="U11" s="154">
        <v>0.36</v>
      </c>
      <c r="V11" s="154">
        <f>ROUND(E11*U11,2)</f>
        <v>3.85</v>
      </c>
      <c r="W11" s="154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130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2"/>
      <c r="B12" s="153"/>
      <c r="C12" s="180" t="s">
        <v>141</v>
      </c>
      <c r="D12" s="155"/>
      <c r="E12" s="156">
        <v>2.7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132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6">
        <v>3</v>
      </c>
      <c r="B13" s="167" t="s">
        <v>142</v>
      </c>
      <c r="C13" s="179" t="s">
        <v>143</v>
      </c>
      <c r="D13" s="168" t="s">
        <v>139</v>
      </c>
      <c r="E13" s="169">
        <v>5.08</v>
      </c>
      <c r="F13" s="170"/>
      <c r="G13" s="171">
        <f>E13*F13</f>
        <v>0</v>
      </c>
      <c r="H13" s="154">
        <v>15.45</v>
      </c>
      <c r="I13" s="154">
        <f>ROUND(E13*H13,2)</f>
        <v>78.489999999999995</v>
      </c>
      <c r="J13" s="154">
        <v>64.650000000000006</v>
      </c>
      <c r="K13" s="154">
        <f>ROUND(E13*J13,2)</f>
        <v>328.42</v>
      </c>
      <c r="L13" s="154">
        <v>21</v>
      </c>
      <c r="M13" s="154">
        <f>G13*(1+L13/100)</f>
        <v>0</v>
      </c>
      <c r="N13" s="154">
        <v>8.0000000000000007E-5</v>
      </c>
      <c r="O13" s="154">
        <f>ROUND(E13*N13,2)</f>
        <v>0</v>
      </c>
      <c r="P13" s="154">
        <v>0</v>
      </c>
      <c r="Q13" s="154">
        <f>ROUND(E13*P13,2)</f>
        <v>0</v>
      </c>
      <c r="R13" s="154"/>
      <c r="S13" s="154" t="s">
        <v>129</v>
      </c>
      <c r="T13" s="154" t="s">
        <v>129</v>
      </c>
      <c r="U13" s="154">
        <v>0.18</v>
      </c>
      <c r="V13" s="154">
        <f>ROUND(E13*U13,2)</f>
        <v>0.91</v>
      </c>
      <c r="W13" s="154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130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2"/>
      <c r="B14" s="153"/>
      <c r="C14" s="180" t="s">
        <v>145</v>
      </c>
      <c r="D14" s="155"/>
      <c r="E14" s="156">
        <v>0.9</v>
      </c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132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0" t="s">
        <v>124</v>
      </c>
      <c r="B15" s="161" t="s">
        <v>61</v>
      </c>
      <c r="C15" s="178" t="s">
        <v>62</v>
      </c>
      <c r="D15" s="162"/>
      <c r="E15" s="163"/>
      <c r="F15" s="164"/>
      <c r="G15" s="165">
        <f>SUMIF(AG16:AG28,"&lt;&gt;NOR",G16:G28)</f>
        <v>0</v>
      </c>
      <c r="H15" s="159"/>
      <c r="I15" s="159">
        <f>SUM(I16:I28)</f>
        <v>5387.32</v>
      </c>
      <c r="J15" s="159"/>
      <c r="K15" s="159">
        <f>SUM(K16:K28)</f>
        <v>17011.21</v>
      </c>
      <c r="L15" s="159"/>
      <c r="M15" s="159">
        <f>SUM(M16:M28)</f>
        <v>0</v>
      </c>
      <c r="N15" s="159"/>
      <c r="O15" s="159">
        <f>SUM(O16:O28)</f>
        <v>1.5899999999999999</v>
      </c>
      <c r="P15" s="159"/>
      <c r="Q15" s="159">
        <f>SUM(Q16:Q28)</f>
        <v>0</v>
      </c>
      <c r="R15" s="159"/>
      <c r="S15" s="159"/>
      <c r="T15" s="159"/>
      <c r="U15" s="159"/>
      <c r="V15" s="159">
        <f>SUM(V16:V28)</f>
        <v>45.92</v>
      </c>
      <c r="W15" s="159"/>
      <c r="AG15" t="s">
        <v>125</v>
      </c>
    </row>
    <row r="16" spans="1:60" ht="22.5" outlineLevel="1" x14ac:dyDescent="0.2">
      <c r="A16" s="172">
        <v>4</v>
      </c>
      <c r="B16" s="173" t="s">
        <v>149</v>
      </c>
      <c r="C16" s="181" t="s">
        <v>150</v>
      </c>
      <c r="D16" s="174" t="s">
        <v>139</v>
      </c>
      <c r="E16" s="175">
        <v>6</v>
      </c>
      <c r="F16" s="176"/>
      <c r="G16" s="171">
        <f t="shared" ref="G16:G20" si="1">E16*F16</f>
        <v>0</v>
      </c>
      <c r="H16" s="154">
        <v>22.13</v>
      </c>
      <c r="I16" s="154">
        <f>ROUND(E16*H16,2)</f>
        <v>132.78</v>
      </c>
      <c r="J16" s="154">
        <v>62.87</v>
      </c>
      <c r="K16" s="154">
        <f>ROUND(E16*J16,2)</f>
        <v>377.22</v>
      </c>
      <c r="L16" s="154">
        <v>21</v>
      </c>
      <c r="M16" s="154">
        <f>G16*(1+L16/100)</f>
        <v>0</v>
      </c>
      <c r="N16" s="154">
        <v>8.4899999999999993E-3</v>
      </c>
      <c r="O16" s="154">
        <f>ROUND(E16*N16,2)</f>
        <v>0.05</v>
      </c>
      <c r="P16" s="154">
        <v>0</v>
      </c>
      <c r="Q16" s="154">
        <f>ROUND(E16*P16,2)</f>
        <v>0</v>
      </c>
      <c r="R16" s="154"/>
      <c r="S16" s="154" t="s">
        <v>129</v>
      </c>
      <c r="T16" s="154" t="s">
        <v>129</v>
      </c>
      <c r="U16" s="154">
        <v>0.19700000000000001</v>
      </c>
      <c r="V16" s="154">
        <f>ROUND(E16*U16,2)</f>
        <v>1.18</v>
      </c>
      <c r="W16" s="154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130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2">
        <v>5</v>
      </c>
      <c r="B17" s="173" t="s">
        <v>151</v>
      </c>
      <c r="C17" s="181" t="s">
        <v>152</v>
      </c>
      <c r="D17" s="174" t="s">
        <v>139</v>
      </c>
      <c r="E17" s="175">
        <v>2</v>
      </c>
      <c r="F17" s="176"/>
      <c r="G17" s="171">
        <f t="shared" si="1"/>
        <v>0</v>
      </c>
      <c r="H17" s="154">
        <v>45.34</v>
      </c>
      <c r="I17" s="154">
        <f>ROUND(E17*H17,2)</f>
        <v>90.68</v>
      </c>
      <c r="J17" s="154">
        <v>80.66</v>
      </c>
      <c r="K17" s="154">
        <f>ROUND(E17*J17,2)</f>
        <v>161.32</v>
      </c>
      <c r="L17" s="154">
        <v>21</v>
      </c>
      <c r="M17" s="154">
        <f>G17*(1+L17/100)</f>
        <v>0</v>
      </c>
      <c r="N17" s="154">
        <v>1.7330000000000002E-2</v>
      </c>
      <c r="O17" s="154">
        <f>ROUND(E17*N17,2)</f>
        <v>0.03</v>
      </c>
      <c r="P17" s="154">
        <v>0</v>
      </c>
      <c r="Q17" s="154">
        <f>ROUND(E17*P17,2)</f>
        <v>0</v>
      </c>
      <c r="R17" s="154"/>
      <c r="S17" s="154" t="s">
        <v>129</v>
      </c>
      <c r="T17" s="154" t="s">
        <v>129</v>
      </c>
      <c r="U17" s="154">
        <v>0.253</v>
      </c>
      <c r="V17" s="154">
        <f>ROUND(E17*U17,2)</f>
        <v>0.51</v>
      </c>
      <c r="W17" s="154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130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2">
        <v>6</v>
      </c>
      <c r="B18" s="173" t="s">
        <v>153</v>
      </c>
      <c r="C18" s="181" t="s">
        <v>154</v>
      </c>
      <c r="D18" s="174" t="s">
        <v>139</v>
      </c>
      <c r="E18" s="175">
        <v>21</v>
      </c>
      <c r="F18" s="176"/>
      <c r="G18" s="171">
        <f t="shared" si="1"/>
        <v>0</v>
      </c>
      <c r="H18" s="154">
        <v>96.59</v>
      </c>
      <c r="I18" s="154">
        <f>ROUND(E18*H18,2)</f>
        <v>2028.39</v>
      </c>
      <c r="J18" s="154">
        <v>93.41</v>
      </c>
      <c r="K18" s="154">
        <f>ROUND(E18*J18,2)</f>
        <v>1961.61</v>
      </c>
      <c r="L18" s="154">
        <v>21</v>
      </c>
      <c r="M18" s="154">
        <f>G18*(1+L18/100)</f>
        <v>0</v>
      </c>
      <c r="N18" s="154">
        <v>3.7130000000000003E-2</v>
      </c>
      <c r="O18" s="154">
        <f>ROUND(E18*N18,2)</f>
        <v>0.78</v>
      </c>
      <c r="P18" s="154">
        <v>0</v>
      </c>
      <c r="Q18" s="154">
        <f>ROUND(E18*P18,2)</f>
        <v>0</v>
      </c>
      <c r="R18" s="154"/>
      <c r="S18" s="154" t="s">
        <v>129</v>
      </c>
      <c r="T18" s="154" t="s">
        <v>129</v>
      </c>
      <c r="U18" s="154">
        <v>0.29299999999999998</v>
      </c>
      <c r="V18" s="154">
        <f>ROUND(E18*U18,2)</f>
        <v>6.15</v>
      </c>
      <c r="W18" s="154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130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2">
        <v>7</v>
      </c>
      <c r="B19" s="173" t="s">
        <v>155</v>
      </c>
      <c r="C19" s="181" t="s">
        <v>156</v>
      </c>
      <c r="D19" s="174" t="s">
        <v>128</v>
      </c>
      <c r="E19" s="175">
        <v>9.6</v>
      </c>
      <c r="F19" s="176"/>
      <c r="G19" s="171">
        <f t="shared" si="1"/>
        <v>0</v>
      </c>
      <c r="H19" s="154">
        <v>14.72</v>
      </c>
      <c r="I19" s="154">
        <f>ROUND(E19*H19,2)</f>
        <v>141.31</v>
      </c>
      <c r="J19" s="154">
        <v>71.98</v>
      </c>
      <c r="K19" s="154">
        <f>ROUND(E19*J19,2)</f>
        <v>691.01</v>
      </c>
      <c r="L19" s="154">
        <v>21</v>
      </c>
      <c r="M19" s="154">
        <f>G19*(1+L19/100)</f>
        <v>0</v>
      </c>
      <c r="N19" s="154">
        <v>6.0899999999999999E-3</v>
      </c>
      <c r="O19" s="154">
        <f>ROUND(E19*N19,2)</f>
        <v>0.06</v>
      </c>
      <c r="P19" s="154">
        <v>0</v>
      </c>
      <c r="Q19" s="154">
        <f>ROUND(E19*P19,2)</f>
        <v>0</v>
      </c>
      <c r="R19" s="154"/>
      <c r="S19" s="154" t="s">
        <v>129</v>
      </c>
      <c r="T19" s="154" t="s">
        <v>129</v>
      </c>
      <c r="U19" s="154">
        <v>0.19273999999999999</v>
      </c>
      <c r="V19" s="154">
        <f>ROUND(E19*U19,2)</f>
        <v>1.85</v>
      </c>
      <c r="W19" s="154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130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6">
        <v>8</v>
      </c>
      <c r="B20" s="167" t="s">
        <v>157</v>
      </c>
      <c r="C20" s="179" t="s">
        <v>158</v>
      </c>
      <c r="D20" s="168" t="s">
        <v>128</v>
      </c>
      <c r="E20" s="169">
        <v>56.030999999999999</v>
      </c>
      <c r="F20" s="170"/>
      <c r="G20" s="171">
        <f t="shared" si="1"/>
        <v>0</v>
      </c>
      <c r="H20" s="154">
        <v>5.0199999999999996</v>
      </c>
      <c r="I20" s="154">
        <f>ROUND(E20*H20,2)</f>
        <v>281.27999999999997</v>
      </c>
      <c r="J20" s="154">
        <v>65.58</v>
      </c>
      <c r="K20" s="154">
        <f>ROUND(E20*J20,2)</f>
        <v>3674.51</v>
      </c>
      <c r="L20" s="154">
        <v>21</v>
      </c>
      <c r="M20" s="154">
        <f>G20*(1+L20/100)</f>
        <v>0</v>
      </c>
      <c r="N20" s="154">
        <v>5.4299999999999999E-3</v>
      </c>
      <c r="O20" s="154">
        <f>ROUND(E20*N20,2)</f>
        <v>0.3</v>
      </c>
      <c r="P20" s="154">
        <v>0</v>
      </c>
      <c r="Q20" s="154">
        <f>ROUND(E20*P20,2)</f>
        <v>0</v>
      </c>
      <c r="R20" s="154"/>
      <c r="S20" s="154" t="s">
        <v>129</v>
      </c>
      <c r="T20" s="154" t="s">
        <v>129</v>
      </c>
      <c r="U20" s="154">
        <v>0.16941999999999999</v>
      </c>
      <c r="V20" s="154">
        <f>ROUND(E20*U20,2)</f>
        <v>9.49</v>
      </c>
      <c r="W20" s="154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130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52"/>
      <c r="B21" s="153"/>
      <c r="C21" s="180" t="s">
        <v>159</v>
      </c>
      <c r="D21" s="155"/>
      <c r="E21" s="156">
        <v>36.247</v>
      </c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132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66">
        <v>9</v>
      </c>
      <c r="B22" s="167" t="s">
        <v>161</v>
      </c>
      <c r="C22" s="179" t="s">
        <v>162</v>
      </c>
      <c r="D22" s="168" t="s">
        <v>128</v>
      </c>
      <c r="E22" s="169">
        <v>44.167000000000002</v>
      </c>
      <c r="F22" s="170"/>
      <c r="G22" s="171">
        <f>E22*F22</f>
        <v>0</v>
      </c>
      <c r="H22" s="154">
        <v>53.99</v>
      </c>
      <c r="I22" s="154">
        <f>ROUND(E22*H22,2)</f>
        <v>2384.58</v>
      </c>
      <c r="J22" s="154">
        <v>140.51</v>
      </c>
      <c r="K22" s="154">
        <f>ROUND(E22*J22,2)</f>
        <v>6205.91</v>
      </c>
      <c r="L22" s="154">
        <v>21</v>
      </c>
      <c r="M22" s="154">
        <f>G22*(1+L22/100)</f>
        <v>0</v>
      </c>
      <c r="N22" s="154">
        <v>3.6700000000000001E-3</v>
      </c>
      <c r="O22" s="154">
        <f>ROUND(E22*N22,2)</f>
        <v>0.16</v>
      </c>
      <c r="P22" s="154">
        <v>0</v>
      </c>
      <c r="Q22" s="154">
        <f>ROUND(E22*P22,2)</f>
        <v>0</v>
      </c>
      <c r="R22" s="154"/>
      <c r="S22" s="154" t="s">
        <v>129</v>
      </c>
      <c r="T22" s="154" t="s">
        <v>129</v>
      </c>
      <c r="U22" s="154">
        <v>0.36199999999999999</v>
      </c>
      <c r="V22" s="154">
        <f>ROUND(E22*U22,2)</f>
        <v>15.99</v>
      </c>
      <c r="W22" s="154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130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13.5" customHeight="1" outlineLevel="1" x14ac:dyDescent="0.2">
      <c r="A23" s="152"/>
      <c r="B23" s="153"/>
      <c r="C23" s="180" t="s">
        <v>164</v>
      </c>
      <c r="D23" s="155"/>
      <c r="E23" s="156">
        <v>12.637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132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6">
        <v>10</v>
      </c>
      <c r="B24" s="167" t="s">
        <v>165</v>
      </c>
      <c r="C24" s="179" t="s">
        <v>166</v>
      </c>
      <c r="D24" s="168" t="s">
        <v>128</v>
      </c>
      <c r="E24" s="169">
        <v>33.206000000000003</v>
      </c>
      <c r="F24" s="170"/>
      <c r="G24" s="171">
        <f>E24*F24</f>
        <v>0</v>
      </c>
      <c r="H24" s="154">
        <v>7.26</v>
      </c>
      <c r="I24" s="154">
        <f>ROUND(E24*H24,2)</f>
        <v>241.08</v>
      </c>
      <c r="J24" s="154">
        <v>113.74</v>
      </c>
      <c r="K24" s="154">
        <f>ROUND(E24*J24,2)</f>
        <v>3776.85</v>
      </c>
      <c r="L24" s="154">
        <v>21</v>
      </c>
      <c r="M24" s="154">
        <f>G24*(1+L24/100)</f>
        <v>0</v>
      </c>
      <c r="N24" s="154">
        <v>6.3499999999999997E-3</v>
      </c>
      <c r="O24" s="154">
        <f>ROUND(E24*N24,2)</f>
        <v>0.21</v>
      </c>
      <c r="P24" s="154">
        <v>0</v>
      </c>
      <c r="Q24" s="154">
        <f>ROUND(E24*P24,2)</f>
        <v>0</v>
      </c>
      <c r="R24" s="154"/>
      <c r="S24" s="154" t="s">
        <v>129</v>
      </c>
      <c r="T24" s="154" t="s">
        <v>129</v>
      </c>
      <c r="U24" s="154">
        <v>0.31900000000000001</v>
      </c>
      <c r="V24" s="154">
        <f>ROUND(E24*U24,2)</f>
        <v>10.59</v>
      </c>
      <c r="W24" s="154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130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2"/>
      <c r="B25" s="153"/>
      <c r="C25" s="180" t="s">
        <v>168</v>
      </c>
      <c r="D25" s="155"/>
      <c r="E25" s="156">
        <v>1.26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132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13.5" customHeight="1" outlineLevel="1" x14ac:dyDescent="0.2">
      <c r="A26" s="152"/>
      <c r="B26" s="153"/>
      <c r="C26" s="180" t="s">
        <v>164</v>
      </c>
      <c r="D26" s="155"/>
      <c r="E26" s="156">
        <v>12.637</v>
      </c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132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6">
        <v>11</v>
      </c>
      <c r="B27" s="167" t="s">
        <v>169</v>
      </c>
      <c r="C27" s="179" t="s">
        <v>170</v>
      </c>
      <c r="D27" s="168" t="s">
        <v>128</v>
      </c>
      <c r="E27" s="169">
        <v>2</v>
      </c>
      <c r="F27" s="170"/>
      <c r="G27" s="171">
        <f>E27*F27</f>
        <v>0</v>
      </c>
      <c r="H27" s="154">
        <v>43.61</v>
      </c>
      <c r="I27" s="154">
        <f>ROUND(E27*H27,2)</f>
        <v>87.22</v>
      </c>
      <c r="J27" s="154">
        <v>81.39</v>
      </c>
      <c r="K27" s="154">
        <f>ROUND(E27*J27,2)</f>
        <v>162.78</v>
      </c>
      <c r="L27" s="154">
        <v>21</v>
      </c>
      <c r="M27" s="154">
        <f>G27*(1+L27/100)</f>
        <v>0</v>
      </c>
      <c r="N27" s="154">
        <v>4.0000000000000003E-5</v>
      </c>
      <c r="O27" s="154">
        <f>ROUND(E27*N27,2)</f>
        <v>0</v>
      </c>
      <c r="P27" s="154">
        <v>0</v>
      </c>
      <c r="Q27" s="154">
        <f>ROUND(E27*P27,2)</f>
        <v>0</v>
      </c>
      <c r="R27" s="154"/>
      <c r="S27" s="154" t="s">
        <v>129</v>
      </c>
      <c r="T27" s="154" t="s">
        <v>171</v>
      </c>
      <c r="U27" s="154">
        <v>7.8E-2</v>
      </c>
      <c r="V27" s="154">
        <f>ROUND(E27*U27,2)</f>
        <v>0.16</v>
      </c>
      <c r="W27" s="154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130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2"/>
      <c r="B28" s="153"/>
      <c r="C28" s="180" t="s">
        <v>469</v>
      </c>
      <c r="D28" s="155"/>
      <c r="E28" s="156">
        <v>2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132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0" t="s">
        <v>124</v>
      </c>
      <c r="B29" s="161" t="s">
        <v>67</v>
      </c>
      <c r="C29" s="178" t="s">
        <v>68</v>
      </c>
      <c r="D29" s="162"/>
      <c r="E29" s="163"/>
      <c r="F29" s="164"/>
      <c r="G29" s="165">
        <f>SUMIF(AG30:AG48,"&lt;&gt;NOR",G30:G48)</f>
        <v>0</v>
      </c>
      <c r="H29" s="159"/>
      <c r="I29" s="159">
        <f>SUM(I30:I48)</f>
        <v>303.54000000000002</v>
      </c>
      <c r="J29" s="159"/>
      <c r="K29" s="159">
        <f>SUM(K30:K48)</f>
        <v>5524.5499999999993</v>
      </c>
      <c r="L29" s="159"/>
      <c r="M29" s="159">
        <f>SUM(M30:M48)</f>
        <v>0</v>
      </c>
      <c r="N29" s="159"/>
      <c r="O29" s="159">
        <f>SUM(O30:O48)</f>
        <v>0</v>
      </c>
      <c r="P29" s="159"/>
      <c r="Q29" s="159">
        <f>SUM(Q30:Q48)</f>
        <v>2.69</v>
      </c>
      <c r="R29" s="159"/>
      <c r="S29" s="159"/>
      <c r="T29" s="159"/>
      <c r="U29" s="159"/>
      <c r="V29" s="159">
        <f>SUM(V30:V48)</f>
        <v>20.919999999999998</v>
      </c>
      <c r="W29" s="159"/>
      <c r="AG29" t="s">
        <v>125</v>
      </c>
    </row>
    <row r="30" spans="1:60" ht="22.5" outlineLevel="1" x14ac:dyDescent="0.2">
      <c r="A30" s="166">
        <v>12</v>
      </c>
      <c r="B30" s="167" t="s">
        <v>179</v>
      </c>
      <c r="C30" s="179" t="s">
        <v>180</v>
      </c>
      <c r="D30" s="168" t="s">
        <v>128</v>
      </c>
      <c r="E30" s="169">
        <v>9.6</v>
      </c>
      <c r="F30" s="170"/>
      <c r="G30" s="171">
        <f>E30*F30</f>
        <v>0</v>
      </c>
      <c r="H30" s="154">
        <v>0</v>
      </c>
      <c r="I30" s="154">
        <f>ROUND(E30*H30,2)</f>
        <v>0</v>
      </c>
      <c r="J30" s="154">
        <v>34.200000000000003</v>
      </c>
      <c r="K30" s="154">
        <f>ROUND(E30*J30,2)</f>
        <v>328.32</v>
      </c>
      <c r="L30" s="154">
        <v>21</v>
      </c>
      <c r="M30" s="154">
        <f>G30*(1+L30/100)</f>
        <v>0</v>
      </c>
      <c r="N30" s="154">
        <v>0</v>
      </c>
      <c r="O30" s="154">
        <f>ROUND(E30*N30,2)</f>
        <v>0</v>
      </c>
      <c r="P30" s="154">
        <v>0.02</v>
      </c>
      <c r="Q30" s="154">
        <f>ROUND(E30*P30,2)</f>
        <v>0.19</v>
      </c>
      <c r="R30" s="154"/>
      <c r="S30" s="154" t="s">
        <v>129</v>
      </c>
      <c r="T30" s="154" t="s">
        <v>129</v>
      </c>
      <c r="U30" s="154">
        <v>7.8E-2</v>
      </c>
      <c r="V30" s="154">
        <f>ROUND(E30*U30,2)</f>
        <v>0.75</v>
      </c>
      <c r="W30" s="154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130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2"/>
      <c r="B31" s="153"/>
      <c r="C31" s="180" t="s">
        <v>181</v>
      </c>
      <c r="D31" s="155"/>
      <c r="E31" s="156">
        <v>9.6</v>
      </c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132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2">
        <v>13</v>
      </c>
      <c r="B32" s="173" t="s">
        <v>182</v>
      </c>
      <c r="C32" s="181" t="s">
        <v>183</v>
      </c>
      <c r="D32" s="174" t="s">
        <v>128</v>
      </c>
      <c r="E32" s="175">
        <v>9.6</v>
      </c>
      <c r="F32" s="176"/>
      <c r="G32" s="171">
        <f t="shared" ref="G32:G36" si="2">E32*F32</f>
        <v>0</v>
      </c>
      <c r="H32" s="154">
        <v>0</v>
      </c>
      <c r="I32" s="154">
        <f>ROUND(E32*H32,2)</f>
        <v>0</v>
      </c>
      <c r="J32" s="154">
        <v>41.5</v>
      </c>
      <c r="K32" s="154">
        <f>ROUND(E32*J32,2)</f>
        <v>398.4</v>
      </c>
      <c r="L32" s="154">
        <v>21</v>
      </c>
      <c r="M32" s="154">
        <f>G32*(1+L32/100)</f>
        <v>0</v>
      </c>
      <c r="N32" s="154">
        <v>0</v>
      </c>
      <c r="O32" s="154">
        <f>ROUND(E32*N32,2)</f>
        <v>0</v>
      </c>
      <c r="P32" s="154">
        <v>1.75E-3</v>
      </c>
      <c r="Q32" s="154">
        <f>ROUND(E32*P32,2)</f>
        <v>0.02</v>
      </c>
      <c r="R32" s="154"/>
      <c r="S32" s="154" t="s">
        <v>129</v>
      </c>
      <c r="T32" s="154" t="s">
        <v>129</v>
      </c>
      <c r="U32" s="154">
        <v>0.16500000000000001</v>
      </c>
      <c r="V32" s="154">
        <f>ROUND(E32*U32,2)</f>
        <v>1.58</v>
      </c>
      <c r="W32" s="154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130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2">
        <v>14</v>
      </c>
      <c r="B33" s="173" t="s">
        <v>184</v>
      </c>
      <c r="C33" s="181" t="s">
        <v>185</v>
      </c>
      <c r="D33" s="174" t="s">
        <v>136</v>
      </c>
      <c r="E33" s="175">
        <v>2</v>
      </c>
      <c r="F33" s="176"/>
      <c r="G33" s="171">
        <f t="shared" si="2"/>
        <v>0</v>
      </c>
      <c r="H33" s="154">
        <v>0</v>
      </c>
      <c r="I33" s="154">
        <f>ROUND(E33*H33,2)</f>
        <v>0</v>
      </c>
      <c r="J33" s="154">
        <v>12.1</v>
      </c>
      <c r="K33" s="154">
        <f>ROUND(E33*J33,2)</f>
        <v>24.2</v>
      </c>
      <c r="L33" s="154">
        <v>21</v>
      </c>
      <c r="M33" s="154">
        <f>G33*(1+L33/100)</f>
        <v>0</v>
      </c>
      <c r="N33" s="154">
        <v>0</v>
      </c>
      <c r="O33" s="154">
        <f>ROUND(E33*N33,2)</f>
        <v>0</v>
      </c>
      <c r="P33" s="154">
        <v>0</v>
      </c>
      <c r="Q33" s="154">
        <f>ROUND(E33*P33,2)</f>
        <v>0</v>
      </c>
      <c r="R33" s="154"/>
      <c r="S33" s="154" t="s">
        <v>129</v>
      </c>
      <c r="T33" s="154" t="s">
        <v>129</v>
      </c>
      <c r="U33" s="154">
        <v>0.05</v>
      </c>
      <c r="V33" s="154">
        <f>ROUND(E33*U33,2)</f>
        <v>0.1</v>
      </c>
      <c r="W33" s="154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130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2">
        <v>15</v>
      </c>
      <c r="B34" s="173" t="s">
        <v>186</v>
      </c>
      <c r="C34" s="181" t="s">
        <v>187</v>
      </c>
      <c r="D34" s="174" t="s">
        <v>139</v>
      </c>
      <c r="E34" s="175">
        <v>2</v>
      </c>
      <c r="F34" s="176"/>
      <c r="G34" s="171">
        <f t="shared" si="2"/>
        <v>0</v>
      </c>
      <c r="H34" s="154">
        <v>9.14</v>
      </c>
      <c r="I34" s="154">
        <f>ROUND(E34*H34,2)</f>
        <v>18.28</v>
      </c>
      <c r="J34" s="154">
        <v>27.96</v>
      </c>
      <c r="K34" s="154">
        <f>ROUND(E34*J34,2)</f>
        <v>55.92</v>
      </c>
      <c r="L34" s="154">
        <v>21</v>
      </c>
      <c r="M34" s="154">
        <f>G34*(1+L34/100)</f>
        <v>0</v>
      </c>
      <c r="N34" s="154">
        <v>3.8000000000000002E-4</v>
      </c>
      <c r="O34" s="154">
        <f>ROUND(E34*N34,2)</f>
        <v>0</v>
      </c>
      <c r="P34" s="154">
        <v>1.2999999999999999E-2</v>
      </c>
      <c r="Q34" s="154">
        <f>ROUND(E34*P34,2)</f>
        <v>0.03</v>
      </c>
      <c r="R34" s="154"/>
      <c r="S34" s="154" t="s">
        <v>129</v>
      </c>
      <c r="T34" s="154" t="s">
        <v>129</v>
      </c>
      <c r="U34" s="154">
        <v>0.107</v>
      </c>
      <c r="V34" s="154">
        <f>ROUND(E34*U34,2)</f>
        <v>0.21</v>
      </c>
      <c r="W34" s="154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130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2">
        <v>16</v>
      </c>
      <c r="B35" s="173" t="s">
        <v>188</v>
      </c>
      <c r="C35" s="181" t="s">
        <v>189</v>
      </c>
      <c r="D35" s="174" t="s">
        <v>139</v>
      </c>
      <c r="E35" s="175">
        <v>2</v>
      </c>
      <c r="F35" s="176"/>
      <c r="G35" s="171">
        <f t="shared" si="2"/>
        <v>0</v>
      </c>
      <c r="H35" s="154">
        <v>13.93</v>
      </c>
      <c r="I35" s="154">
        <f>ROUND(E35*H35,2)</f>
        <v>27.86</v>
      </c>
      <c r="J35" s="154">
        <v>120.57</v>
      </c>
      <c r="K35" s="154">
        <f>ROUND(E35*J35,2)</f>
        <v>241.14</v>
      </c>
      <c r="L35" s="154">
        <v>21</v>
      </c>
      <c r="M35" s="154">
        <f>G35*(1+L35/100)</f>
        <v>0</v>
      </c>
      <c r="N35" s="154">
        <v>5.9000000000000003E-4</v>
      </c>
      <c r="O35" s="154">
        <f>ROUND(E35*N35,2)</f>
        <v>0</v>
      </c>
      <c r="P35" s="154">
        <v>3.6999999999999998E-2</v>
      </c>
      <c r="Q35" s="154">
        <f>ROUND(E35*P35,2)</f>
        <v>7.0000000000000007E-2</v>
      </c>
      <c r="R35" s="154"/>
      <c r="S35" s="154" t="s">
        <v>129</v>
      </c>
      <c r="T35" s="154" t="s">
        <v>129</v>
      </c>
      <c r="U35" s="154">
        <v>0.443</v>
      </c>
      <c r="V35" s="154">
        <f>ROUND(E35*U35,2)</f>
        <v>0.89</v>
      </c>
      <c r="W35" s="154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130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6">
        <v>17</v>
      </c>
      <c r="B36" s="167" t="s">
        <v>190</v>
      </c>
      <c r="C36" s="179" t="s">
        <v>191</v>
      </c>
      <c r="D36" s="168" t="s">
        <v>139</v>
      </c>
      <c r="E36" s="169">
        <v>6</v>
      </c>
      <c r="F36" s="170"/>
      <c r="G36" s="171">
        <f t="shared" si="2"/>
        <v>0</v>
      </c>
      <c r="H36" s="154">
        <v>11.7</v>
      </c>
      <c r="I36" s="154">
        <f>ROUND(E36*H36,2)</f>
        <v>70.2</v>
      </c>
      <c r="J36" s="154">
        <v>62.3</v>
      </c>
      <c r="K36" s="154">
        <f>ROUND(E36*J36,2)</f>
        <v>373.8</v>
      </c>
      <c r="L36" s="154">
        <v>21</v>
      </c>
      <c r="M36" s="154">
        <f>G36*(1+L36/100)</f>
        <v>0</v>
      </c>
      <c r="N36" s="154">
        <v>4.8999999999999998E-4</v>
      </c>
      <c r="O36" s="154">
        <f>ROUND(E36*N36,2)</f>
        <v>0</v>
      </c>
      <c r="P36" s="154">
        <v>8.9999999999999993E-3</v>
      </c>
      <c r="Q36" s="154">
        <f>ROUND(E36*P36,2)</f>
        <v>0.05</v>
      </c>
      <c r="R36" s="154"/>
      <c r="S36" s="154" t="s">
        <v>129</v>
      </c>
      <c r="T36" s="154" t="s">
        <v>129</v>
      </c>
      <c r="U36" s="154">
        <v>0.247</v>
      </c>
      <c r="V36" s="154">
        <f>ROUND(E36*U36,2)</f>
        <v>1.48</v>
      </c>
      <c r="W36" s="154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130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2"/>
      <c r="B37" s="153"/>
      <c r="C37" s="180" t="s">
        <v>192</v>
      </c>
      <c r="D37" s="155"/>
      <c r="E37" s="156">
        <v>6</v>
      </c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132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66">
        <v>18</v>
      </c>
      <c r="B38" s="167" t="s">
        <v>193</v>
      </c>
      <c r="C38" s="179" t="s">
        <v>194</v>
      </c>
      <c r="D38" s="168" t="s">
        <v>139</v>
      </c>
      <c r="E38" s="169">
        <v>5</v>
      </c>
      <c r="F38" s="170"/>
      <c r="G38" s="171">
        <f>E38*F38</f>
        <v>0</v>
      </c>
      <c r="H38" s="154">
        <v>11.7</v>
      </c>
      <c r="I38" s="154">
        <f>ROUND(E38*H38,2)</f>
        <v>58.5</v>
      </c>
      <c r="J38" s="154">
        <v>94.8</v>
      </c>
      <c r="K38" s="154">
        <f>ROUND(E38*J38,2)</f>
        <v>474</v>
      </c>
      <c r="L38" s="154">
        <v>21</v>
      </c>
      <c r="M38" s="154">
        <f>G38*(1+L38/100)</f>
        <v>0</v>
      </c>
      <c r="N38" s="154">
        <v>4.8999999999999998E-4</v>
      </c>
      <c r="O38" s="154">
        <f>ROUND(E38*N38,2)</f>
        <v>0</v>
      </c>
      <c r="P38" s="154">
        <v>1.9E-2</v>
      </c>
      <c r="Q38" s="154">
        <f>ROUND(E38*P38,2)</f>
        <v>0.1</v>
      </c>
      <c r="R38" s="154"/>
      <c r="S38" s="154" t="s">
        <v>129</v>
      </c>
      <c r="T38" s="154" t="s">
        <v>129</v>
      </c>
      <c r="U38" s="154">
        <v>0.38200000000000001</v>
      </c>
      <c r="V38" s="154">
        <f>ROUND(E38*U38,2)</f>
        <v>1.91</v>
      </c>
      <c r="W38" s="154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130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2"/>
      <c r="B39" s="153"/>
      <c r="C39" s="180" t="s">
        <v>195</v>
      </c>
      <c r="D39" s="155"/>
      <c r="E39" s="156">
        <v>5</v>
      </c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132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6">
        <v>19</v>
      </c>
      <c r="B40" s="167" t="s">
        <v>196</v>
      </c>
      <c r="C40" s="179" t="s">
        <v>197</v>
      </c>
      <c r="D40" s="168" t="s">
        <v>139</v>
      </c>
      <c r="E40" s="169">
        <v>2</v>
      </c>
      <c r="F40" s="170"/>
      <c r="G40" s="171">
        <f>E40*F40</f>
        <v>0</v>
      </c>
      <c r="H40" s="154">
        <v>11.7</v>
      </c>
      <c r="I40" s="154">
        <f>ROUND(E40*H40,2)</f>
        <v>23.4</v>
      </c>
      <c r="J40" s="154">
        <v>85.3</v>
      </c>
      <c r="K40" s="154">
        <f>ROUND(E40*J40,2)</f>
        <v>170.6</v>
      </c>
      <c r="L40" s="154">
        <v>21</v>
      </c>
      <c r="M40" s="154">
        <f>G40*(1+L40/100)</f>
        <v>0</v>
      </c>
      <c r="N40" s="154">
        <v>4.8999999999999998E-4</v>
      </c>
      <c r="O40" s="154">
        <f>ROUND(E40*N40,2)</f>
        <v>0</v>
      </c>
      <c r="P40" s="154">
        <v>1.7999999999999999E-2</v>
      </c>
      <c r="Q40" s="154">
        <f>ROUND(E40*P40,2)</f>
        <v>0.04</v>
      </c>
      <c r="R40" s="154"/>
      <c r="S40" s="154" t="s">
        <v>129</v>
      </c>
      <c r="T40" s="154" t="s">
        <v>129</v>
      </c>
      <c r="U40" s="154">
        <v>0.34200000000000003</v>
      </c>
      <c r="V40" s="154">
        <f>ROUND(E40*U40,2)</f>
        <v>0.68</v>
      </c>
      <c r="W40" s="154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130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2"/>
      <c r="B41" s="153"/>
      <c r="C41" s="180" t="s">
        <v>198</v>
      </c>
      <c r="D41" s="155"/>
      <c r="E41" s="156">
        <v>2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132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6">
        <v>20</v>
      </c>
      <c r="B42" s="167" t="s">
        <v>199</v>
      </c>
      <c r="C42" s="179" t="s">
        <v>200</v>
      </c>
      <c r="D42" s="168" t="s">
        <v>139</v>
      </c>
      <c r="E42" s="169">
        <v>4</v>
      </c>
      <c r="F42" s="170"/>
      <c r="G42" s="171">
        <f>E42*F42</f>
        <v>0</v>
      </c>
      <c r="H42" s="154">
        <v>11.7</v>
      </c>
      <c r="I42" s="154">
        <f>ROUND(E42*H42,2)</f>
        <v>46.8</v>
      </c>
      <c r="J42" s="154">
        <v>104.8</v>
      </c>
      <c r="K42" s="154">
        <f>ROUND(E42*J42,2)</f>
        <v>419.2</v>
      </c>
      <c r="L42" s="154">
        <v>21</v>
      </c>
      <c r="M42" s="154">
        <f>G42*(1+L42/100)</f>
        <v>0</v>
      </c>
      <c r="N42" s="154">
        <v>4.8999999999999998E-4</v>
      </c>
      <c r="O42" s="154">
        <f>ROUND(E42*N42,2)</f>
        <v>0</v>
      </c>
      <c r="P42" s="154">
        <v>2.7E-2</v>
      </c>
      <c r="Q42" s="154">
        <f>ROUND(E42*P42,2)</f>
        <v>0.11</v>
      </c>
      <c r="R42" s="154"/>
      <c r="S42" s="154" t="s">
        <v>129</v>
      </c>
      <c r="T42" s="154" t="s">
        <v>129</v>
      </c>
      <c r="U42" s="154">
        <v>0.42199999999999999</v>
      </c>
      <c r="V42" s="154">
        <f>ROUND(E42*U42,2)</f>
        <v>1.69</v>
      </c>
      <c r="W42" s="154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130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2"/>
      <c r="B43" s="153"/>
      <c r="C43" s="180" t="s">
        <v>470</v>
      </c>
      <c r="D43" s="155"/>
      <c r="E43" s="156">
        <v>4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132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66">
        <v>21</v>
      </c>
      <c r="B44" s="167" t="s">
        <v>201</v>
      </c>
      <c r="C44" s="179" t="s">
        <v>202</v>
      </c>
      <c r="D44" s="168" t="s">
        <v>139</v>
      </c>
      <c r="E44" s="169">
        <v>5</v>
      </c>
      <c r="F44" s="170"/>
      <c r="G44" s="171">
        <f>E44*F44</f>
        <v>0</v>
      </c>
      <c r="H44" s="154">
        <v>11.7</v>
      </c>
      <c r="I44" s="154">
        <f>ROUND(E44*H44,2)</f>
        <v>58.5</v>
      </c>
      <c r="J44" s="154">
        <v>163.80000000000001</v>
      </c>
      <c r="K44" s="154">
        <f>ROUND(E44*J44,2)</f>
        <v>819</v>
      </c>
      <c r="L44" s="154">
        <v>21</v>
      </c>
      <c r="M44" s="154">
        <f>G44*(1+L44/100)</f>
        <v>0</v>
      </c>
      <c r="N44" s="154">
        <v>4.8999999999999998E-4</v>
      </c>
      <c r="O44" s="154">
        <f>ROUND(E44*N44,2)</f>
        <v>0</v>
      </c>
      <c r="P44" s="154">
        <v>0.04</v>
      </c>
      <c r="Q44" s="154">
        <f>ROUND(E44*P44,2)</f>
        <v>0.2</v>
      </c>
      <c r="R44" s="154"/>
      <c r="S44" s="154" t="s">
        <v>129</v>
      </c>
      <c r="T44" s="154" t="s">
        <v>129</v>
      </c>
      <c r="U44" s="154">
        <v>0.66800000000000004</v>
      </c>
      <c r="V44" s="154">
        <f>ROUND(E44*U44,2)</f>
        <v>3.34</v>
      </c>
      <c r="W44" s="154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130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2"/>
      <c r="B45" s="153"/>
      <c r="C45" s="180" t="s">
        <v>203</v>
      </c>
      <c r="D45" s="155"/>
      <c r="E45" s="156">
        <v>5</v>
      </c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132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66">
        <v>22</v>
      </c>
      <c r="B46" s="167" t="s">
        <v>204</v>
      </c>
      <c r="C46" s="179" t="s">
        <v>205</v>
      </c>
      <c r="D46" s="168" t="s">
        <v>128</v>
      </c>
      <c r="E46" s="169">
        <v>27.646000000000001</v>
      </c>
      <c r="F46" s="170"/>
      <c r="G46" s="171">
        <f>E46*F46</f>
        <v>0</v>
      </c>
      <c r="H46" s="154">
        <v>0</v>
      </c>
      <c r="I46" s="154">
        <f>ROUND(E46*H46,2)</f>
        <v>0</v>
      </c>
      <c r="J46" s="154">
        <v>80.3</v>
      </c>
      <c r="K46" s="154">
        <f>ROUND(E46*J46,2)</f>
        <v>2219.9699999999998</v>
      </c>
      <c r="L46" s="154">
        <v>21</v>
      </c>
      <c r="M46" s="154">
        <f>G46*(1+L46/100)</f>
        <v>0</v>
      </c>
      <c r="N46" s="154">
        <v>0</v>
      </c>
      <c r="O46" s="154">
        <f>ROUND(E46*N46,2)</f>
        <v>0</v>
      </c>
      <c r="P46" s="154">
        <v>6.8000000000000005E-2</v>
      </c>
      <c r="Q46" s="154">
        <f>ROUND(E46*P46,2)</f>
        <v>1.88</v>
      </c>
      <c r="R46" s="154"/>
      <c r="S46" s="154" t="s">
        <v>129</v>
      </c>
      <c r="T46" s="154" t="s">
        <v>129</v>
      </c>
      <c r="U46" s="154">
        <v>0.3</v>
      </c>
      <c r="V46" s="154">
        <f>ROUND(E46*U46,2)</f>
        <v>8.2899999999999991</v>
      </c>
      <c r="W46" s="154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130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2"/>
      <c r="B47" s="153"/>
      <c r="C47" s="180" t="s">
        <v>207</v>
      </c>
      <c r="D47" s="155"/>
      <c r="E47" s="156">
        <v>6.33</v>
      </c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132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2"/>
      <c r="B48" s="153"/>
      <c r="C48" s="180" t="s">
        <v>208</v>
      </c>
      <c r="D48" s="155"/>
      <c r="E48" s="156">
        <v>17.536000000000001</v>
      </c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132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">
      <c r="A49" s="160" t="s">
        <v>124</v>
      </c>
      <c r="B49" s="161" t="s">
        <v>69</v>
      </c>
      <c r="C49" s="178" t="s">
        <v>70</v>
      </c>
      <c r="D49" s="162"/>
      <c r="E49" s="163"/>
      <c r="F49" s="164"/>
      <c r="G49" s="165">
        <f>SUMIF(AG50:AG50,"&lt;&gt;NOR",G50:G50)</f>
        <v>0</v>
      </c>
      <c r="H49" s="159"/>
      <c r="I49" s="159">
        <f>SUM(I50:I50)</f>
        <v>0</v>
      </c>
      <c r="J49" s="159"/>
      <c r="K49" s="159">
        <f>SUM(K50:K50)</f>
        <v>731.7</v>
      </c>
      <c r="L49" s="159"/>
      <c r="M49" s="159">
        <f>SUM(M50:M50)</f>
        <v>0</v>
      </c>
      <c r="N49" s="159"/>
      <c r="O49" s="159">
        <f>SUM(O50:O50)</f>
        <v>0</v>
      </c>
      <c r="P49" s="159"/>
      <c r="Q49" s="159">
        <f>SUM(Q50:Q50)</f>
        <v>0</v>
      </c>
      <c r="R49" s="159"/>
      <c r="S49" s="159"/>
      <c r="T49" s="159"/>
      <c r="U49" s="159"/>
      <c r="V49" s="159">
        <f>SUM(V50:V50)</f>
        <v>2.44</v>
      </c>
      <c r="W49" s="159"/>
      <c r="AG49" t="s">
        <v>125</v>
      </c>
    </row>
    <row r="50" spans="1:60" outlineLevel="1" x14ac:dyDescent="0.2">
      <c r="A50" s="172">
        <v>23</v>
      </c>
      <c r="B50" s="173" t="s">
        <v>209</v>
      </c>
      <c r="C50" s="181" t="s">
        <v>210</v>
      </c>
      <c r="D50" s="174" t="s">
        <v>211</v>
      </c>
      <c r="E50" s="175">
        <v>2.60392</v>
      </c>
      <c r="F50" s="176"/>
      <c r="G50" s="171">
        <f>E50*F50</f>
        <v>0</v>
      </c>
      <c r="H50" s="154">
        <v>0</v>
      </c>
      <c r="I50" s="154">
        <f>ROUND(E50*H50,2)</f>
        <v>0</v>
      </c>
      <c r="J50" s="154">
        <v>281</v>
      </c>
      <c r="K50" s="154">
        <f>ROUND(E50*J50,2)</f>
        <v>731.7</v>
      </c>
      <c r="L50" s="154">
        <v>21</v>
      </c>
      <c r="M50" s="154">
        <f>G50*(1+L50/100)</f>
        <v>0</v>
      </c>
      <c r="N50" s="154">
        <v>0</v>
      </c>
      <c r="O50" s="154">
        <f>ROUND(E50*N50,2)</f>
        <v>0</v>
      </c>
      <c r="P50" s="154">
        <v>0</v>
      </c>
      <c r="Q50" s="154">
        <f>ROUND(E50*P50,2)</f>
        <v>0</v>
      </c>
      <c r="R50" s="154"/>
      <c r="S50" s="154" t="s">
        <v>129</v>
      </c>
      <c r="T50" s="154" t="s">
        <v>129</v>
      </c>
      <c r="U50" s="154">
        <v>0.9385</v>
      </c>
      <c r="V50" s="154">
        <f>ROUND(E50*U50,2)</f>
        <v>2.44</v>
      </c>
      <c r="W50" s="154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212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">
      <c r="A51" s="160" t="s">
        <v>124</v>
      </c>
      <c r="B51" s="161" t="s">
        <v>71</v>
      </c>
      <c r="C51" s="178" t="s">
        <v>72</v>
      </c>
      <c r="D51" s="162"/>
      <c r="E51" s="163"/>
      <c r="F51" s="164"/>
      <c r="G51" s="165">
        <f>SUMIF(AG52:AG57,"&lt;&gt;NOR",G52:G57)</f>
        <v>0</v>
      </c>
      <c r="H51" s="159"/>
      <c r="I51" s="159">
        <f>SUM(I52:I57)</f>
        <v>11761.09</v>
      </c>
      <c r="J51" s="159"/>
      <c r="K51" s="159">
        <f>SUM(K52:K57)</f>
        <v>5688.8</v>
      </c>
      <c r="L51" s="159"/>
      <c r="M51" s="159">
        <f>SUM(M52:M57)</f>
        <v>0</v>
      </c>
      <c r="N51" s="159"/>
      <c r="O51" s="159">
        <f>SUM(O52:O57)</f>
        <v>0.16</v>
      </c>
      <c r="P51" s="159"/>
      <c r="Q51" s="159">
        <f>SUM(Q52:Q57)</f>
        <v>0</v>
      </c>
      <c r="R51" s="159"/>
      <c r="S51" s="159"/>
      <c r="T51" s="159"/>
      <c r="U51" s="159"/>
      <c r="V51" s="159">
        <f>SUM(V52:V57)</f>
        <v>15.330000000000002</v>
      </c>
      <c r="W51" s="159"/>
      <c r="AG51" t="s">
        <v>125</v>
      </c>
    </row>
    <row r="52" spans="1:60" ht="22.5" outlineLevel="1" x14ac:dyDescent="0.2">
      <c r="A52" s="166">
        <v>24</v>
      </c>
      <c r="B52" s="167" t="s">
        <v>213</v>
      </c>
      <c r="C52" s="179" t="s">
        <v>214</v>
      </c>
      <c r="D52" s="168" t="s">
        <v>128</v>
      </c>
      <c r="E52" s="169">
        <v>31.52</v>
      </c>
      <c r="F52" s="170"/>
      <c r="G52" s="171">
        <f>E52*F52</f>
        <v>0</v>
      </c>
      <c r="H52" s="154">
        <v>285.64999999999998</v>
      </c>
      <c r="I52" s="154">
        <f>ROUND(E52*H52,2)</f>
        <v>9003.69</v>
      </c>
      <c r="J52" s="154">
        <v>142.35</v>
      </c>
      <c r="K52" s="154">
        <f>ROUND(E52*J52,2)</f>
        <v>4486.87</v>
      </c>
      <c r="L52" s="154">
        <v>21</v>
      </c>
      <c r="M52" s="154">
        <f>G52*(1+L52/100)</f>
        <v>0</v>
      </c>
      <c r="N52" s="154">
        <v>4.7299999999999998E-3</v>
      </c>
      <c r="O52" s="154">
        <f>ROUND(E52*N52,2)</f>
        <v>0.15</v>
      </c>
      <c r="P52" s="154">
        <v>0</v>
      </c>
      <c r="Q52" s="154">
        <f>ROUND(E52*P52,2)</f>
        <v>0</v>
      </c>
      <c r="R52" s="154"/>
      <c r="S52" s="154" t="s">
        <v>129</v>
      </c>
      <c r="T52" s="154" t="s">
        <v>129</v>
      </c>
      <c r="U52" s="154">
        <v>0.38500000000000001</v>
      </c>
      <c r="V52" s="154">
        <f>ROUND(E52*U52,2)</f>
        <v>12.14</v>
      </c>
      <c r="W52" s="154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130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2"/>
      <c r="B53" s="153"/>
      <c r="C53" s="180" t="s">
        <v>471</v>
      </c>
      <c r="D53" s="155"/>
      <c r="E53" s="156">
        <v>9.6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132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2"/>
      <c r="B54" s="153"/>
      <c r="C54" s="180" t="s">
        <v>215</v>
      </c>
      <c r="D54" s="155"/>
      <c r="E54" s="156">
        <v>14.4</v>
      </c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132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66">
        <v>25</v>
      </c>
      <c r="B55" s="167" t="s">
        <v>216</v>
      </c>
      <c r="C55" s="179" t="s">
        <v>217</v>
      </c>
      <c r="D55" s="168" t="s">
        <v>139</v>
      </c>
      <c r="E55" s="169">
        <v>27.76</v>
      </c>
      <c r="F55" s="170"/>
      <c r="G55" s="171">
        <f>E55*F55</f>
        <v>0</v>
      </c>
      <c r="H55" s="154">
        <v>99.33</v>
      </c>
      <c r="I55" s="154">
        <f>ROUND(E55*H55,2)</f>
        <v>2757.4</v>
      </c>
      <c r="J55" s="154">
        <v>40.67</v>
      </c>
      <c r="K55" s="154">
        <f>ROUND(E55*J55,2)</f>
        <v>1129</v>
      </c>
      <c r="L55" s="154">
        <v>21</v>
      </c>
      <c r="M55" s="154">
        <f>G55*(1+L55/100)</f>
        <v>0</v>
      </c>
      <c r="N55" s="154">
        <v>3.2000000000000003E-4</v>
      </c>
      <c r="O55" s="154">
        <f>ROUND(E55*N55,2)</f>
        <v>0.01</v>
      </c>
      <c r="P55" s="154">
        <v>0</v>
      </c>
      <c r="Q55" s="154">
        <f>ROUND(E55*P55,2)</f>
        <v>0</v>
      </c>
      <c r="R55" s="154"/>
      <c r="S55" s="154" t="s">
        <v>129</v>
      </c>
      <c r="T55" s="154" t="s">
        <v>129</v>
      </c>
      <c r="U55" s="154">
        <v>0.11</v>
      </c>
      <c r="V55" s="154">
        <f>ROUND(E55*U55,2)</f>
        <v>3.05</v>
      </c>
      <c r="W55" s="154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130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52"/>
      <c r="B56" s="153"/>
      <c r="C56" s="180" t="s">
        <v>218</v>
      </c>
      <c r="D56" s="155"/>
      <c r="E56" s="156">
        <v>27.76</v>
      </c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132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2">
        <v>26</v>
      </c>
      <c r="B57" s="173" t="s">
        <v>219</v>
      </c>
      <c r="C57" s="181" t="s">
        <v>220</v>
      </c>
      <c r="D57" s="174" t="s">
        <v>211</v>
      </c>
      <c r="E57" s="175">
        <v>8.7970000000000007E-2</v>
      </c>
      <c r="F57" s="176"/>
      <c r="G57" s="171">
        <f>E57*F57</f>
        <v>0</v>
      </c>
      <c r="H57" s="154">
        <v>0</v>
      </c>
      <c r="I57" s="154">
        <f>ROUND(E57*H57,2)</f>
        <v>0</v>
      </c>
      <c r="J57" s="154">
        <v>829</v>
      </c>
      <c r="K57" s="154">
        <f>ROUND(E57*J57,2)</f>
        <v>72.930000000000007</v>
      </c>
      <c r="L57" s="154">
        <v>21</v>
      </c>
      <c r="M57" s="154">
        <f>G57*(1+L57/100)</f>
        <v>0</v>
      </c>
      <c r="N57" s="154">
        <v>0</v>
      </c>
      <c r="O57" s="154">
        <f>ROUND(E57*N57,2)</f>
        <v>0</v>
      </c>
      <c r="P57" s="154">
        <v>0</v>
      </c>
      <c r="Q57" s="154">
        <f>ROUND(E57*P57,2)</f>
        <v>0</v>
      </c>
      <c r="R57" s="154"/>
      <c r="S57" s="154" t="s">
        <v>129</v>
      </c>
      <c r="T57" s="154" t="s">
        <v>129</v>
      </c>
      <c r="U57" s="154">
        <v>1.5669999999999999</v>
      </c>
      <c r="V57" s="154">
        <f>ROUND(E57*U57,2)</f>
        <v>0.14000000000000001</v>
      </c>
      <c r="W57" s="154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212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0" t="s">
        <v>124</v>
      </c>
      <c r="B58" s="161" t="s">
        <v>73</v>
      </c>
      <c r="C58" s="178" t="s">
        <v>74</v>
      </c>
      <c r="D58" s="162"/>
      <c r="E58" s="163"/>
      <c r="F58" s="164"/>
      <c r="G58" s="165">
        <f>SUMIF(AG59:AG68,"&lt;&gt;NOR",G59:G68)</f>
        <v>0</v>
      </c>
      <c r="H58" s="159"/>
      <c r="I58" s="159">
        <f>SUM(I59:I68)</f>
        <v>1567.46</v>
      </c>
      <c r="J58" s="159"/>
      <c r="K58" s="159">
        <f>SUM(K59:K68)</f>
        <v>2046.9099999999996</v>
      </c>
      <c r="L58" s="159"/>
      <c r="M58" s="159">
        <f>SUM(M59:M68)</f>
        <v>0</v>
      </c>
      <c r="N58" s="159"/>
      <c r="O58" s="159">
        <f>SUM(O59:O68)</f>
        <v>0.01</v>
      </c>
      <c r="P58" s="159"/>
      <c r="Q58" s="159">
        <f>SUM(Q59:Q68)</f>
        <v>0</v>
      </c>
      <c r="R58" s="159"/>
      <c r="S58" s="159"/>
      <c r="T58" s="159"/>
      <c r="U58" s="159"/>
      <c r="V58" s="159">
        <f>SUM(V59:V68)</f>
        <v>5.59</v>
      </c>
      <c r="W58" s="159"/>
      <c r="AG58" t="s">
        <v>125</v>
      </c>
    </row>
    <row r="59" spans="1:60" outlineLevel="1" x14ac:dyDescent="0.2">
      <c r="A59" s="172">
        <v>27</v>
      </c>
      <c r="B59" s="173" t="s">
        <v>221</v>
      </c>
      <c r="C59" s="181" t="s">
        <v>222</v>
      </c>
      <c r="D59" s="174" t="s">
        <v>136</v>
      </c>
      <c r="E59" s="175">
        <v>1</v>
      </c>
      <c r="F59" s="176"/>
      <c r="G59" s="171">
        <f t="shared" ref="G59:G68" si="3">E59*F59</f>
        <v>0</v>
      </c>
      <c r="H59" s="154">
        <v>207.65</v>
      </c>
      <c r="I59" s="154">
        <f t="shared" ref="I59:I68" si="4">ROUND(E59*H59,2)</f>
        <v>207.65</v>
      </c>
      <c r="J59" s="154">
        <v>327.35000000000002</v>
      </c>
      <c r="K59" s="154">
        <f t="shared" ref="K59:K68" si="5">ROUND(E59*J59,2)</f>
        <v>327.35000000000002</v>
      </c>
      <c r="L59" s="154">
        <v>21</v>
      </c>
      <c r="M59" s="154">
        <f t="shared" ref="M59:M68" si="6">G59*(1+L59/100)</f>
        <v>0</v>
      </c>
      <c r="N59" s="154">
        <v>7.3400000000000002E-3</v>
      </c>
      <c r="O59" s="154">
        <f t="shared" ref="O59:O68" si="7">ROUND(E59*N59,2)</f>
        <v>0.01</v>
      </c>
      <c r="P59" s="154">
        <v>0</v>
      </c>
      <c r="Q59" s="154">
        <f t="shared" ref="Q59:Q68" si="8">ROUND(E59*P59,2)</f>
        <v>0</v>
      </c>
      <c r="R59" s="154"/>
      <c r="S59" s="154" t="s">
        <v>129</v>
      </c>
      <c r="T59" s="154" t="s">
        <v>129</v>
      </c>
      <c r="U59" s="154">
        <v>0.91900000000000004</v>
      </c>
      <c r="V59" s="154">
        <f t="shared" ref="V59:V68" si="9">ROUND(E59*U59,2)</f>
        <v>0.92</v>
      </c>
      <c r="W59" s="154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130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2">
        <v>28</v>
      </c>
      <c r="B60" s="173" t="s">
        <v>223</v>
      </c>
      <c r="C60" s="181" t="s">
        <v>224</v>
      </c>
      <c r="D60" s="174" t="s">
        <v>139</v>
      </c>
      <c r="E60" s="175">
        <v>2</v>
      </c>
      <c r="F60" s="176"/>
      <c r="G60" s="171">
        <f t="shared" si="3"/>
        <v>0</v>
      </c>
      <c r="H60" s="154">
        <v>90.88</v>
      </c>
      <c r="I60" s="154">
        <f t="shared" si="4"/>
        <v>181.76</v>
      </c>
      <c r="J60" s="154">
        <v>167.12</v>
      </c>
      <c r="K60" s="154">
        <f t="shared" si="5"/>
        <v>334.24</v>
      </c>
      <c r="L60" s="154">
        <v>21</v>
      </c>
      <c r="M60" s="154">
        <f t="shared" si="6"/>
        <v>0</v>
      </c>
      <c r="N60" s="154">
        <v>6.9999999999999999E-4</v>
      </c>
      <c r="O60" s="154">
        <f t="shared" si="7"/>
        <v>0</v>
      </c>
      <c r="P60" s="154">
        <v>0</v>
      </c>
      <c r="Q60" s="154">
        <f t="shared" si="8"/>
        <v>0</v>
      </c>
      <c r="R60" s="154"/>
      <c r="S60" s="154" t="s">
        <v>129</v>
      </c>
      <c r="T60" s="154" t="s">
        <v>129</v>
      </c>
      <c r="U60" s="154">
        <v>0.45200000000000001</v>
      </c>
      <c r="V60" s="154">
        <f t="shared" si="9"/>
        <v>0.9</v>
      </c>
      <c r="W60" s="154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130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2">
        <v>29</v>
      </c>
      <c r="B61" s="173" t="s">
        <v>225</v>
      </c>
      <c r="C61" s="181" t="s">
        <v>226</v>
      </c>
      <c r="D61" s="174" t="s">
        <v>139</v>
      </c>
      <c r="E61" s="175">
        <v>1</v>
      </c>
      <c r="F61" s="176"/>
      <c r="G61" s="171">
        <f t="shared" si="3"/>
        <v>0</v>
      </c>
      <c r="H61" s="154">
        <v>200.28</v>
      </c>
      <c r="I61" s="154">
        <f t="shared" si="4"/>
        <v>200.28</v>
      </c>
      <c r="J61" s="154">
        <v>433.72</v>
      </c>
      <c r="K61" s="154">
        <f t="shared" si="5"/>
        <v>433.72</v>
      </c>
      <c r="L61" s="154">
        <v>21</v>
      </c>
      <c r="M61" s="154">
        <f t="shared" si="6"/>
        <v>0</v>
      </c>
      <c r="N61" s="154">
        <v>1.5200000000000001E-3</v>
      </c>
      <c r="O61" s="154">
        <f t="shared" si="7"/>
        <v>0</v>
      </c>
      <c r="P61" s="154">
        <v>0</v>
      </c>
      <c r="Q61" s="154">
        <f t="shared" si="8"/>
        <v>0</v>
      </c>
      <c r="R61" s="154"/>
      <c r="S61" s="154" t="s">
        <v>129</v>
      </c>
      <c r="T61" s="154" t="s">
        <v>129</v>
      </c>
      <c r="U61" s="154">
        <v>1.173</v>
      </c>
      <c r="V61" s="154">
        <f t="shared" si="9"/>
        <v>1.17</v>
      </c>
      <c r="W61" s="154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130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2">
        <v>30</v>
      </c>
      <c r="B62" s="173" t="s">
        <v>227</v>
      </c>
      <c r="C62" s="181" t="s">
        <v>228</v>
      </c>
      <c r="D62" s="174" t="s">
        <v>139</v>
      </c>
      <c r="E62" s="175">
        <v>2</v>
      </c>
      <c r="F62" s="176"/>
      <c r="G62" s="171">
        <f t="shared" si="3"/>
        <v>0</v>
      </c>
      <c r="H62" s="154">
        <v>220.67</v>
      </c>
      <c r="I62" s="154">
        <f t="shared" si="4"/>
        <v>441.34</v>
      </c>
      <c r="J62" s="154">
        <v>294.33</v>
      </c>
      <c r="K62" s="154">
        <f t="shared" si="5"/>
        <v>588.66</v>
      </c>
      <c r="L62" s="154">
        <v>21</v>
      </c>
      <c r="M62" s="154">
        <f t="shared" si="6"/>
        <v>0</v>
      </c>
      <c r="N62" s="154">
        <v>1.31E-3</v>
      </c>
      <c r="O62" s="154">
        <f t="shared" si="7"/>
        <v>0</v>
      </c>
      <c r="P62" s="154">
        <v>0</v>
      </c>
      <c r="Q62" s="154">
        <f t="shared" si="8"/>
        <v>0</v>
      </c>
      <c r="R62" s="154"/>
      <c r="S62" s="154" t="s">
        <v>129</v>
      </c>
      <c r="T62" s="154" t="s">
        <v>129</v>
      </c>
      <c r="U62" s="154">
        <v>0.79700000000000004</v>
      </c>
      <c r="V62" s="154">
        <f t="shared" si="9"/>
        <v>1.59</v>
      </c>
      <c r="W62" s="154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130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2">
        <v>31</v>
      </c>
      <c r="B63" s="173" t="s">
        <v>229</v>
      </c>
      <c r="C63" s="181" t="s">
        <v>230</v>
      </c>
      <c r="D63" s="174" t="s">
        <v>136</v>
      </c>
      <c r="E63" s="175">
        <v>1</v>
      </c>
      <c r="F63" s="176"/>
      <c r="G63" s="171">
        <f t="shared" si="3"/>
        <v>0</v>
      </c>
      <c r="H63" s="154">
        <v>0</v>
      </c>
      <c r="I63" s="154">
        <f t="shared" si="4"/>
        <v>0</v>
      </c>
      <c r="J63" s="154">
        <v>78</v>
      </c>
      <c r="K63" s="154">
        <f t="shared" si="5"/>
        <v>78</v>
      </c>
      <c r="L63" s="154">
        <v>21</v>
      </c>
      <c r="M63" s="154">
        <f t="shared" si="6"/>
        <v>0</v>
      </c>
      <c r="N63" s="154">
        <v>0</v>
      </c>
      <c r="O63" s="154">
        <f t="shared" si="7"/>
        <v>0</v>
      </c>
      <c r="P63" s="154">
        <v>0</v>
      </c>
      <c r="Q63" s="154">
        <f t="shared" si="8"/>
        <v>0</v>
      </c>
      <c r="R63" s="154"/>
      <c r="S63" s="154" t="s">
        <v>129</v>
      </c>
      <c r="T63" s="154" t="s">
        <v>129</v>
      </c>
      <c r="U63" s="154">
        <v>0.21099999999999999</v>
      </c>
      <c r="V63" s="154">
        <f t="shared" si="9"/>
        <v>0.21</v>
      </c>
      <c r="W63" s="154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130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2">
        <v>32</v>
      </c>
      <c r="B64" s="173" t="s">
        <v>231</v>
      </c>
      <c r="C64" s="181" t="s">
        <v>232</v>
      </c>
      <c r="D64" s="174" t="s">
        <v>136</v>
      </c>
      <c r="E64" s="175">
        <v>1</v>
      </c>
      <c r="F64" s="176"/>
      <c r="G64" s="171">
        <f t="shared" si="3"/>
        <v>0</v>
      </c>
      <c r="H64" s="154">
        <v>0</v>
      </c>
      <c r="I64" s="154">
        <f t="shared" si="4"/>
        <v>0</v>
      </c>
      <c r="J64" s="154">
        <v>95.8</v>
      </c>
      <c r="K64" s="154">
        <f t="shared" si="5"/>
        <v>95.8</v>
      </c>
      <c r="L64" s="154">
        <v>21</v>
      </c>
      <c r="M64" s="154">
        <f t="shared" si="6"/>
        <v>0</v>
      </c>
      <c r="N64" s="154">
        <v>0</v>
      </c>
      <c r="O64" s="154">
        <f t="shared" si="7"/>
        <v>0</v>
      </c>
      <c r="P64" s="154">
        <v>0</v>
      </c>
      <c r="Q64" s="154">
        <f t="shared" si="8"/>
        <v>0</v>
      </c>
      <c r="R64" s="154"/>
      <c r="S64" s="154" t="s">
        <v>129</v>
      </c>
      <c r="T64" s="154" t="s">
        <v>129</v>
      </c>
      <c r="U64" s="154">
        <v>0.25900000000000001</v>
      </c>
      <c r="V64" s="154">
        <f t="shared" si="9"/>
        <v>0.26</v>
      </c>
      <c r="W64" s="154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130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2">
        <v>33</v>
      </c>
      <c r="B65" s="173" t="s">
        <v>233</v>
      </c>
      <c r="C65" s="181" t="s">
        <v>234</v>
      </c>
      <c r="D65" s="174" t="s">
        <v>136</v>
      </c>
      <c r="E65" s="175">
        <v>1</v>
      </c>
      <c r="F65" s="176"/>
      <c r="G65" s="171">
        <f t="shared" si="3"/>
        <v>0</v>
      </c>
      <c r="H65" s="154">
        <v>425.69</v>
      </c>
      <c r="I65" s="154">
        <f t="shared" si="4"/>
        <v>425.69</v>
      </c>
      <c r="J65" s="154">
        <v>109.31</v>
      </c>
      <c r="K65" s="154">
        <f t="shared" si="5"/>
        <v>109.31</v>
      </c>
      <c r="L65" s="154">
        <v>21</v>
      </c>
      <c r="M65" s="154">
        <f t="shared" si="6"/>
        <v>0</v>
      </c>
      <c r="N65" s="154">
        <v>2.7E-4</v>
      </c>
      <c r="O65" s="154">
        <f t="shared" si="7"/>
        <v>0</v>
      </c>
      <c r="P65" s="154">
        <v>0</v>
      </c>
      <c r="Q65" s="154">
        <f t="shared" si="8"/>
        <v>0</v>
      </c>
      <c r="R65" s="154"/>
      <c r="S65" s="154" t="s">
        <v>129</v>
      </c>
      <c r="T65" s="154" t="s">
        <v>129</v>
      </c>
      <c r="U65" s="154">
        <v>0.33300000000000002</v>
      </c>
      <c r="V65" s="154">
        <f t="shared" si="9"/>
        <v>0.33</v>
      </c>
      <c r="W65" s="154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130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2">
        <v>34</v>
      </c>
      <c r="B66" s="173" t="s">
        <v>235</v>
      </c>
      <c r="C66" s="181" t="s">
        <v>236</v>
      </c>
      <c r="D66" s="174" t="s">
        <v>136</v>
      </c>
      <c r="E66" s="175">
        <v>1</v>
      </c>
      <c r="F66" s="176"/>
      <c r="G66" s="171">
        <f t="shared" si="3"/>
        <v>0</v>
      </c>
      <c r="H66" s="154">
        <v>108.5</v>
      </c>
      <c r="I66" s="154">
        <f t="shared" si="4"/>
        <v>108.5</v>
      </c>
      <c r="J66" s="154">
        <v>0</v>
      </c>
      <c r="K66" s="154">
        <f t="shared" si="5"/>
        <v>0</v>
      </c>
      <c r="L66" s="154">
        <v>21</v>
      </c>
      <c r="M66" s="154">
        <f t="shared" si="6"/>
        <v>0</v>
      </c>
      <c r="N66" s="154">
        <v>3.8000000000000002E-4</v>
      </c>
      <c r="O66" s="154">
        <f t="shared" si="7"/>
        <v>0</v>
      </c>
      <c r="P66" s="154">
        <v>0</v>
      </c>
      <c r="Q66" s="154">
        <f t="shared" si="8"/>
        <v>0</v>
      </c>
      <c r="R66" s="154" t="s">
        <v>177</v>
      </c>
      <c r="S66" s="154" t="s">
        <v>129</v>
      </c>
      <c r="T66" s="154" t="s">
        <v>129</v>
      </c>
      <c r="U66" s="154">
        <v>0</v>
      </c>
      <c r="V66" s="154">
        <f t="shared" si="9"/>
        <v>0</v>
      </c>
      <c r="W66" s="154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178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2">
        <v>35</v>
      </c>
      <c r="B67" s="173" t="s">
        <v>237</v>
      </c>
      <c r="C67" s="181" t="s">
        <v>238</v>
      </c>
      <c r="D67" s="174" t="s">
        <v>139</v>
      </c>
      <c r="E67" s="175">
        <v>4</v>
      </c>
      <c r="F67" s="176"/>
      <c r="G67" s="171">
        <f t="shared" si="3"/>
        <v>0</v>
      </c>
      <c r="H67" s="154">
        <v>0.56000000000000005</v>
      </c>
      <c r="I67" s="154">
        <f t="shared" si="4"/>
        <v>2.2400000000000002</v>
      </c>
      <c r="J67" s="154">
        <v>17.739999999999998</v>
      </c>
      <c r="K67" s="154">
        <f t="shared" si="5"/>
        <v>70.959999999999994</v>
      </c>
      <c r="L67" s="154">
        <v>21</v>
      </c>
      <c r="M67" s="154">
        <f t="shared" si="6"/>
        <v>0</v>
      </c>
      <c r="N67" s="154">
        <v>0</v>
      </c>
      <c r="O67" s="154">
        <f t="shared" si="7"/>
        <v>0</v>
      </c>
      <c r="P67" s="154">
        <v>0</v>
      </c>
      <c r="Q67" s="154">
        <f t="shared" si="8"/>
        <v>0</v>
      </c>
      <c r="R67" s="154"/>
      <c r="S67" s="154" t="s">
        <v>129</v>
      </c>
      <c r="T67" s="154" t="s">
        <v>129</v>
      </c>
      <c r="U67" s="154">
        <v>4.8000000000000001E-2</v>
      </c>
      <c r="V67" s="154">
        <f t="shared" si="9"/>
        <v>0.19</v>
      </c>
      <c r="W67" s="154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130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2">
        <v>36</v>
      </c>
      <c r="B68" s="173" t="s">
        <v>239</v>
      </c>
      <c r="C68" s="181" t="s">
        <v>240</v>
      </c>
      <c r="D68" s="174" t="s">
        <v>211</v>
      </c>
      <c r="E68" s="175">
        <v>1.6150000000000001E-2</v>
      </c>
      <c r="F68" s="176"/>
      <c r="G68" s="171">
        <f t="shared" si="3"/>
        <v>0</v>
      </c>
      <c r="H68" s="154">
        <v>0</v>
      </c>
      <c r="I68" s="154">
        <f t="shared" si="4"/>
        <v>0</v>
      </c>
      <c r="J68" s="154">
        <v>549</v>
      </c>
      <c r="K68" s="154">
        <f t="shared" si="5"/>
        <v>8.8699999999999992</v>
      </c>
      <c r="L68" s="154">
        <v>21</v>
      </c>
      <c r="M68" s="154">
        <f t="shared" si="6"/>
        <v>0</v>
      </c>
      <c r="N68" s="154">
        <v>0</v>
      </c>
      <c r="O68" s="154">
        <f t="shared" si="7"/>
        <v>0</v>
      </c>
      <c r="P68" s="154">
        <v>0</v>
      </c>
      <c r="Q68" s="154">
        <f t="shared" si="8"/>
        <v>0</v>
      </c>
      <c r="R68" s="154"/>
      <c r="S68" s="154" t="s">
        <v>129</v>
      </c>
      <c r="T68" s="154" t="s">
        <v>129</v>
      </c>
      <c r="U68" s="154">
        <v>1.47</v>
      </c>
      <c r="V68" s="154">
        <f t="shared" si="9"/>
        <v>0.02</v>
      </c>
      <c r="W68" s="154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212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x14ac:dyDescent="0.2">
      <c r="A69" s="160" t="s">
        <v>124</v>
      </c>
      <c r="B69" s="161" t="s">
        <v>75</v>
      </c>
      <c r="C69" s="178" t="s">
        <v>76</v>
      </c>
      <c r="D69" s="162"/>
      <c r="E69" s="163"/>
      <c r="F69" s="164"/>
      <c r="G69" s="165">
        <f>SUMIF(AG70:AG83,"&lt;&gt;NOR",G70:G83)</f>
        <v>0</v>
      </c>
      <c r="H69" s="159"/>
      <c r="I69" s="159">
        <f>SUM(I70:I83)</f>
        <v>2927.13</v>
      </c>
      <c r="J69" s="159"/>
      <c r="K69" s="159">
        <f>SUM(K70:K83)</f>
        <v>5876.16</v>
      </c>
      <c r="L69" s="159"/>
      <c r="M69" s="159">
        <f>SUM(M70:M83)</f>
        <v>0</v>
      </c>
      <c r="N69" s="159"/>
      <c r="O69" s="159">
        <f>SUM(O70:O83)</f>
        <v>7.0000000000000007E-2</v>
      </c>
      <c r="P69" s="159"/>
      <c r="Q69" s="159">
        <f>SUM(Q70:Q83)</f>
        <v>0</v>
      </c>
      <c r="R69" s="159"/>
      <c r="S69" s="159"/>
      <c r="T69" s="159"/>
      <c r="U69" s="159"/>
      <c r="V69" s="159">
        <f>SUM(V70:V83)</f>
        <v>16.27</v>
      </c>
      <c r="W69" s="159"/>
      <c r="AG69" t="s">
        <v>125</v>
      </c>
    </row>
    <row r="70" spans="1:60" outlineLevel="1" x14ac:dyDescent="0.2">
      <c r="A70" s="172">
        <v>37</v>
      </c>
      <c r="B70" s="173" t="s">
        <v>241</v>
      </c>
      <c r="C70" s="181" t="s">
        <v>242</v>
      </c>
      <c r="D70" s="174" t="s">
        <v>136</v>
      </c>
      <c r="E70" s="175">
        <v>1</v>
      </c>
      <c r="F70" s="176"/>
      <c r="G70" s="171">
        <f t="shared" ref="G70:G83" si="10">E70*F70</f>
        <v>0</v>
      </c>
      <c r="H70" s="154">
        <v>0</v>
      </c>
      <c r="I70" s="154">
        <f t="shared" ref="I70:I83" si="11">ROUND(E70*H70,2)</f>
        <v>0</v>
      </c>
      <c r="J70" s="154">
        <v>61</v>
      </c>
      <c r="K70" s="154">
        <f t="shared" ref="K70:K83" si="12">ROUND(E70*J70,2)</f>
        <v>61</v>
      </c>
      <c r="L70" s="154">
        <v>21</v>
      </c>
      <c r="M70" s="154">
        <f t="shared" ref="M70:M83" si="13">G70*(1+L70/100)</f>
        <v>0</v>
      </c>
      <c r="N70" s="154">
        <v>0</v>
      </c>
      <c r="O70" s="154">
        <f t="shared" ref="O70:O83" si="14">ROUND(E70*N70,2)</f>
        <v>0</v>
      </c>
      <c r="P70" s="154">
        <v>0</v>
      </c>
      <c r="Q70" s="154">
        <f t="shared" ref="Q70:Q83" si="15">ROUND(E70*P70,2)</f>
        <v>0</v>
      </c>
      <c r="R70" s="154"/>
      <c r="S70" s="154" t="s">
        <v>129</v>
      </c>
      <c r="T70" s="154" t="s">
        <v>129</v>
      </c>
      <c r="U70" s="154">
        <v>0.16500000000000001</v>
      </c>
      <c r="V70" s="154">
        <f t="shared" ref="V70:V83" si="16">ROUND(E70*U70,2)</f>
        <v>0.17</v>
      </c>
      <c r="W70" s="154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130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2">
        <v>38</v>
      </c>
      <c r="B71" s="173" t="s">
        <v>243</v>
      </c>
      <c r="C71" s="181" t="s">
        <v>244</v>
      </c>
      <c r="D71" s="174" t="s">
        <v>245</v>
      </c>
      <c r="E71" s="175">
        <v>1</v>
      </c>
      <c r="F71" s="176"/>
      <c r="G71" s="171">
        <f t="shared" si="10"/>
        <v>0</v>
      </c>
      <c r="H71" s="154">
        <v>323.16000000000003</v>
      </c>
      <c r="I71" s="154">
        <f t="shared" si="11"/>
        <v>323.16000000000003</v>
      </c>
      <c r="J71" s="154">
        <v>349.84</v>
      </c>
      <c r="K71" s="154">
        <f t="shared" si="12"/>
        <v>349.84</v>
      </c>
      <c r="L71" s="154">
        <v>21</v>
      </c>
      <c r="M71" s="154">
        <f t="shared" si="13"/>
        <v>0</v>
      </c>
      <c r="N71" s="154">
        <v>9.5399999999999999E-3</v>
      </c>
      <c r="O71" s="154">
        <f t="shared" si="14"/>
        <v>0.01</v>
      </c>
      <c r="P71" s="154">
        <v>0</v>
      </c>
      <c r="Q71" s="154">
        <f t="shared" si="15"/>
        <v>0</v>
      </c>
      <c r="R71" s="154"/>
      <c r="S71" s="154" t="s">
        <v>129</v>
      </c>
      <c r="T71" s="154" t="s">
        <v>129</v>
      </c>
      <c r="U71" s="154">
        <v>0.99299999999999999</v>
      </c>
      <c r="V71" s="154">
        <f t="shared" si="16"/>
        <v>0.99</v>
      </c>
      <c r="W71" s="154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130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2">
        <v>39</v>
      </c>
      <c r="B72" s="173" t="s">
        <v>246</v>
      </c>
      <c r="C72" s="181" t="s">
        <v>247</v>
      </c>
      <c r="D72" s="174" t="s">
        <v>136</v>
      </c>
      <c r="E72" s="175">
        <v>2</v>
      </c>
      <c r="F72" s="176"/>
      <c r="G72" s="171">
        <f t="shared" si="10"/>
        <v>0</v>
      </c>
      <c r="H72" s="154">
        <v>7.1</v>
      </c>
      <c r="I72" s="154">
        <f t="shared" si="11"/>
        <v>14.2</v>
      </c>
      <c r="J72" s="154">
        <v>100.4</v>
      </c>
      <c r="K72" s="154">
        <f t="shared" si="12"/>
        <v>200.8</v>
      </c>
      <c r="L72" s="154">
        <v>21</v>
      </c>
      <c r="M72" s="154">
        <f t="shared" si="13"/>
        <v>0</v>
      </c>
      <c r="N72" s="154">
        <v>2.0000000000000002E-5</v>
      </c>
      <c r="O72" s="154">
        <f t="shared" si="14"/>
        <v>0</v>
      </c>
      <c r="P72" s="154">
        <v>0</v>
      </c>
      <c r="Q72" s="154">
        <f t="shared" si="15"/>
        <v>0</v>
      </c>
      <c r="R72" s="154"/>
      <c r="S72" s="154" t="s">
        <v>129</v>
      </c>
      <c r="T72" s="154" t="s">
        <v>129</v>
      </c>
      <c r="U72" s="154">
        <v>0.24267</v>
      </c>
      <c r="V72" s="154">
        <f t="shared" si="16"/>
        <v>0.49</v>
      </c>
      <c r="W72" s="154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130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2">
        <v>40</v>
      </c>
      <c r="B73" s="173" t="s">
        <v>248</v>
      </c>
      <c r="C73" s="181" t="s">
        <v>249</v>
      </c>
      <c r="D73" s="174" t="s">
        <v>136</v>
      </c>
      <c r="E73" s="175">
        <v>2</v>
      </c>
      <c r="F73" s="176"/>
      <c r="G73" s="171">
        <f t="shared" si="10"/>
        <v>0</v>
      </c>
      <c r="H73" s="154">
        <v>13.59</v>
      </c>
      <c r="I73" s="154">
        <f t="shared" si="11"/>
        <v>27.18</v>
      </c>
      <c r="J73" s="154">
        <v>10.71</v>
      </c>
      <c r="K73" s="154">
        <f t="shared" si="12"/>
        <v>21.42</v>
      </c>
      <c r="L73" s="154">
        <v>21</v>
      </c>
      <c r="M73" s="154">
        <f t="shared" si="13"/>
        <v>0</v>
      </c>
      <c r="N73" s="154">
        <v>1E-4</v>
      </c>
      <c r="O73" s="154">
        <f t="shared" si="14"/>
        <v>0</v>
      </c>
      <c r="P73" s="154">
        <v>0</v>
      </c>
      <c r="Q73" s="154">
        <f t="shared" si="15"/>
        <v>0</v>
      </c>
      <c r="R73" s="154"/>
      <c r="S73" s="154" t="s">
        <v>129</v>
      </c>
      <c r="T73" s="154" t="s">
        <v>129</v>
      </c>
      <c r="U73" s="154">
        <v>2.9000000000000001E-2</v>
      </c>
      <c r="V73" s="154">
        <f t="shared" si="16"/>
        <v>0.06</v>
      </c>
      <c r="W73" s="154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130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2">
        <v>41</v>
      </c>
      <c r="B74" s="173" t="s">
        <v>250</v>
      </c>
      <c r="C74" s="181" t="s">
        <v>251</v>
      </c>
      <c r="D74" s="174" t="s">
        <v>139</v>
      </c>
      <c r="E74" s="175">
        <v>8</v>
      </c>
      <c r="F74" s="176"/>
      <c r="G74" s="171">
        <f t="shared" si="10"/>
        <v>0</v>
      </c>
      <c r="H74" s="154">
        <v>57.13</v>
      </c>
      <c r="I74" s="154">
        <f t="shared" si="11"/>
        <v>457.04</v>
      </c>
      <c r="J74" s="154">
        <v>193.37</v>
      </c>
      <c r="K74" s="154">
        <f t="shared" si="12"/>
        <v>1546.96</v>
      </c>
      <c r="L74" s="154">
        <v>21</v>
      </c>
      <c r="M74" s="154">
        <f t="shared" si="13"/>
        <v>0</v>
      </c>
      <c r="N74" s="154">
        <v>3.9899999999999996E-3</v>
      </c>
      <c r="O74" s="154">
        <f t="shared" si="14"/>
        <v>0.03</v>
      </c>
      <c r="P74" s="154">
        <v>0</v>
      </c>
      <c r="Q74" s="154">
        <f t="shared" si="15"/>
        <v>0</v>
      </c>
      <c r="R74" s="154"/>
      <c r="S74" s="154" t="s">
        <v>129</v>
      </c>
      <c r="T74" s="154" t="s">
        <v>129</v>
      </c>
      <c r="U74" s="154">
        <v>0.54290000000000005</v>
      </c>
      <c r="V74" s="154">
        <f t="shared" si="16"/>
        <v>4.34</v>
      </c>
      <c r="W74" s="154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130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2">
        <v>42</v>
      </c>
      <c r="B75" s="173" t="s">
        <v>252</v>
      </c>
      <c r="C75" s="181" t="s">
        <v>253</v>
      </c>
      <c r="D75" s="174" t="s">
        <v>139</v>
      </c>
      <c r="E75" s="175">
        <v>8</v>
      </c>
      <c r="F75" s="176"/>
      <c r="G75" s="171">
        <f t="shared" si="10"/>
        <v>0</v>
      </c>
      <c r="H75" s="154">
        <v>61.61</v>
      </c>
      <c r="I75" s="154">
        <f t="shared" si="11"/>
        <v>492.88</v>
      </c>
      <c r="J75" s="154">
        <v>193.39</v>
      </c>
      <c r="K75" s="154">
        <f t="shared" si="12"/>
        <v>1547.12</v>
      </c>
      <c r="L75" s="154">
        <v>21</v>
      </c>
      <c r="M75" s="154">
        <f t="shared" si="13"/>
        <v>0</v>
      </c>
      <c r="N75" s="154">
        <v>4.0099999999999997E-3</v>
      </c>
      <c r="O75" s="154">
        <f t="shared" si="14"/>
        <v>0.03</v>
      </c>
      <c r="P75" s="154">
        <v>0</v>
      </c>
      <c r="Q75" s="154">
        <f t="shared" si="15"/>
        <v>0</v>
      </c>
      <c r="R75" s="154"/>
      <c r="S75" s="154" t="s">
        <v>129</v>
      </c>
      <c r="T75" s="154" t="s">
        <v>129</v>
      </c>
      <c r="U75" s="154">
        <v>0.54290000000000005</v>
      </c>
      <c r="V75" s="154">
        <f t="shared" si="16"/>
        <v>4.34</v>
      </c>
      <c r="W75" s="154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130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2">
        <v>43</v>
      </c>
      <c r="B76" s="173" t="s">
        <v>254</v>
      </c>
      <c r="C76" s="181" t="s">
        <v>255</v>
      </c>
      <c r="D76" s="174" t="s">
        <v>139</v>
      </c>
      <c r="E76" s="175">
        <v>16</v>
      </c>
      <c r="F76" s="176"/>
      <c r="G76" s="171">
        <f t="shared" si="10"/>
        <v>0</v>
      </c>
      <c r="H76" s="154">
        <v>43.87</v>
      </c>
      <c r="I76" s="154">
        <f t="shared" si="11"/>
        <v>701.92</v>
      </c>
      <c r="J76" s="154">
        <v>42.33</v>
      </c>
      <c r="K76" s="154">
        <f t="shared" si="12"/>
        <v>677.28</v>
      </c>
      <c r="L76" s="154">
        <v>21</v>
      </c>
      <c r="M76" s="154">
        <f t="shared" si="13"/>
        <v>0</v>
      </c>
      <c r="N76" s="154">
        <v>4.0000000000000003E-5</v>
      </c>
      <c r="O76" s="154">
        <f t="shared" si="14"/>
        <v>0</v>
      </c>
      <c r="P76" s="154">
        <v>0</v>
      </c>
      <c r="Q76" s="154">
        <f t="shared" si="15"/>
        <v>0</v>
      </c>
      <c r="R76" s="154"/>
      <c r="S76" s="154" t="s">
        <v>129</v>
      </c>
      <c r="T76" s="154" t="s">
        <v>129</v>
      </c>
      <c r="U76" s="154">
        <v>0.129</v>
      </c>
      <c r="V76" s="154">
        <f t="shared" si="16"/>
        <v>2.06</v>
      </c>
      <c r="W76" s="154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130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2">
        <v>44</v>
      </c>
      <c r="B77" s="173" t="s">
        <v>256</v>
      </c>
      <c r="C77" s="181" t="s">
        <v>257</v>
      </c>
      <c r="D77" s="174" t="s">
        <v>136</v>
      </c>
      <c r="E77" s="175">
        <v>4</v>
      </c>
      <c r="F77" s="176"/>
      <c r="G77" s="171">
        <f t="shared" si="10"/>
        <v>0</v>
      </c>
      <c r="H77" s="154">
        <v>0</v>
      </c>
      <c r="I77" s="154">
        <f t="shared" si="11"/>
        <v>0</v>
      </c>
      <c r="J77" s="154">
        <v>171</v>
      </c>
      <c r="K77" s="154">
        <f t="shared" si="12"/>
        <v>684</v>
      </c>
      <c r="L77" s="154">
        <v>21</v>
      </c>
      <c r="M77" s="154">
        <f t="shared" si="13"/>
        <v>0</v>
      </c>
      <c r="N77" s="154">
        <v>0</v>
      </c>
      <c r="O77" s="154">
        <f t="shared" si="14"/>
        <v>0</v>
      </c>
      <c r="P77" s="154">
        <v>0</v>
      </c>
      <c r="Q77" s="154">
        <f t="shared" si="15"/>
        <v>0</v>
      </c>
      <c r="R77" s="154"/>
      <c r="S77" s="154" t="s">
        <v>129</v>
      </c>
      <c r="T77" s="154" t="s">
        <v>129</v>
      </c>
      <c r="U77" s="154">
        <v>0.42499999999999999</v>
      </c>
      <c r="V77" s="154">
        <f t="shared" si="16"/>
        <v>1.7</v>
      </c>
      <c r="W77" s="154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130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13.5" customHeight="1" outlineLevel="1" x14ac:dyDescent="0.2">
      <c r="A78" s="172">
        <v>45</v>
      </c>
      <c r="B78" s="173" t="s">
        <v>258</v>
      </c>
      <c r="C78" s="181" t="s">
        <v>259</v>
      </c>
      <c r="D78" s="174" t="s">
        <v>136</v>
      </c>
      <c r="E78" s="175">
        <v>1</v>
      </c>
      <c r="F78" s="176"/>
      <c r="G78" s="171">
        <f t="shared" si="10"/>
        <v>0</v>
      </c>
      <c r="H78" s="154">
        <v>543.66999999999996</v>
      </c>
      <c r="I78" s="154">
        <f t="shared" si="11"/>
        <v>543.66999999999996</v>
      </c>
      <c r="J78" s="154">
        <v>206.33</v>
      </c>
      <c r="K78" s="154">
        <f t="shared" si="12"/>
        <v>206.33</v>
      </c>
      <c r="L78" s="154">
        <v>21</v>
      </c>
      <c r="M78" s="154">
        <f t="shared" si="13"/>
        <v>0</v>
      </c>
      <c r="N78" s="154">
        <v>0</v>
      </c>
      <c r="O78" s="154">
        <f t="shared" si="14"/>
        <v>0</v>
      </c>
      <c r="P78" s="154">
        <v>0</v>
      </c>
      <c r="Q78" s="154">
        <f t="shared" si="15"/>
        <v>0</v>
      </c>
      <c r="R78" s="154"/>
      <c r="S78" s="154" t="s">
        <v>129</v>
      </c>
      <c r="T78" s="154" t="s">
        <v>129</v>
      </c>
      <c r="U78" s="154">
        <v>0.55800000000000005</v>
      </c>
      <c r="V78" s="154">
        <f t="shared" si="16"/>
        <v>0.56000000000000005</v>
      </c>
      <c r="W78" s="154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130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72">
        <v>46</v>
      </c>
      <c r="B79" s="173" t="s">
        <v>260</v>
      </c>
      <c r="C79" s="181" t="s">
        <v>261</v>
      </c>
      <c r="D79" s="174" t="s">
        <v>136</v>
      </c>
      <c r="E79" s="175">
        <v>3</v>
      </c>
      <c r="F79" s="176"/>
      <c r="G79" s="171">
        <f t="shared" si="10"/>
        <v>0</v>
      </c>
      <c r="H79" s="154">
        <v>50.5</v>
      </c>
      <c r="I79" s="154">
        <f t="shared" si="11"/>
        <v>151.5</v>
      </c>
      <c r="J79" s="154">
        <v>0</v>
      </c>
      <c r="K79" s="154">
        <f t="shared" si="12"/>
        <v>0</v>
      </c>
      <c r="L79" s="154">
        <v>21</v>
      </c>
      <c r="M79" s="154">
        <f t="shared" si="13"/>
        <v>0</v>
      </c>
      <c r="N79" s="154">
        <v>6.9999999999999994E-5</v>
      </c>
      <c r="O79" s="154">
        <f t="shared" si="14"/>
        <v>0</v>
      </c>
      <c r="P79" s="154">
        <v>0</v>
      </c>
      <c r="Q79" s="154">
        <f t="shared" si="15"/>
        <v>0</v>
      </c>
      <c r="R79" s="154" t="s">
        <v>177</v>
      </c>
      <c r="S79" s="154" t="s">
        <v>129</v>
      </c>
      <c r="T79" s="154" t="s">
        <v>129</v>
      </c>
      <c r="U79" s="154">
        <v>0</v>
      </c>
      <c r="V79" s="154">
        <f t="shared" si="16"/>
        <v>0</v>
      </c>
      <c r="W79" s="154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178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2.5" outlineLevel="1" x14ac:dyDescent="0.2">
      <c r="A80" s="172">
        <v>47</v>
      </c>
      <c r="B80" s="173" t="s">
        <v>262</v>
      </c>
      <c r="C80" s="181" t="s">
        <v>263</v>
      </c>
      <c r="D80" s="174" t="s">
        <v>136</v>
      </c>
      <c r="E80" s="175">
        <v>1</v>
      </c>
      <c r="F80" s="176"/>
      <c r="G80" s="171">
        <f t="shared" si="10"/>
        <v>0</v>
      </c>
      <c r="H80" s="154">
        <v>189.5</v>
      </c>
      <c r="I80" s="154">
        <f t="shared" si="11"/>
        <v>189.5</v>
      </c>
      <c r="J80" s="154">
        <v>0</v>
      </c>
      <c r="K80" s="154">
        <f t="shared" si="12"/>
        <v>0</v>
      </c>
      <c r="L80" s="154">
        <v>21</v>
      </c>
      <c r="M80" s="154">
        <f t="shared" si="13"/>
        <v>0</v>
      </c>
      <c r="N80" s="154">
        <v>1.9000000000000001E-4</v>
      </c>
      <c r="O80" s="154">
        <f t="shared" si="14"/>
        <v>0</v>
      </c>
      <c r="P80" s="154">
        <v>0</v>
      </c>
      <c r="Q80" s="154">
        <f t="shared" si="15"/>
        <v>0</v>
      </c>
      <c r="R80" s="154" t="s">
        <v>177</v>
      </c>
      <c r="S80" s="154" t="s">
        <v>129</v>
      </c>
      <c r="T80" s="154" t="s">
        <v>129</v>
      </c>
      <c r="U80" s="154">
        <v>0</v>
      </c>
      <c r="V80" s="154">
        <f t="shared" si="16"/>
        <v>0</v>
      </c>
      <c r="W80" s="154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178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2">
        <v>48</v>
      </c>
      <c r="B81" s="173" t="s">
        <v>264</v>
      </c>
      <c r="C81" s="181" t="s">
        <v>265</v>
      </c>
      <c r="D81" s="174" t="s">
        <v>139</v>
      </c>
      <c r="E81" s="175">
        <v>16</v>
      </c>
      <c r="F81" s="176"/>
      <c r="G81" s="171">
        <f t="shared" si="10"/>
        <v>0</v>
      </c>
      <c r="H81" s="154">
        <v>0.18</v>
      </c>
      <c r="I81" s="154">
        <f t="shared" si="11"/>
        <v>2.88</v>
      </c>
      <c r="J81" s="154">
        <v>10.72</v>
      </c>
      <c r="K81" s="154">
        <f t="shared" si="12"/>
        <v>171.52</v>
      </c>
      <c r="L81" s="154">
        <v>21</v>
      </c>
      <c r="M81" s="154">
        <f t="shared" si="13"/>
        <v>0</v>
      </c>
      <c r="N81" s="154">
        <v>0</v>
      </c>
      <c r="O81" s="154">
        <f t="shared" si="14"/>
        <v>0</v>
      </c>
      <c r="P81" s="154">
        <v>0</v>
      </c>
      <c r="Q81" s="154">
        <f t="shared" si="15"/>
        <v>0</v>
      </c>
      <c r="R81" s="154"/>
      <c r="S81" s="154" t="s">
        <v>129</v>
      </c>
      <c r="T81" s="154" t="s">
        <v>129</v>
      </c>
      <c r="U81" s="154">
        <v>2.9000000000000001E-2</v>
      </c>
      <c r="V81" s="154">
        <f t="shared" si="16"/>
        <v>0.46</v>
      </c>
      <c r="W81" s="154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130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2">
        <v>49</v>
      </c>
      <c r="B82" s="173" t="s">
        <v>266</v>
      </c>
      <c r="C82" s="181" t="s">
        <v>267</v>
      </c>
      <c r="D82" s="174" t="s">
        <v>139</v>
      </c>
      <c r="E82" s="175">
        <v>16</v>
      </c>
      <c r="F82" s="176"/>
      <c r="G82" s="171">
        <f t="shared" si="10"/>
        <v>0</v>
      </c>
      <c r="H82" s="154">
        <v>1.45</v>
      </c>
      <c r="I82" s="154">
        <f t="shared" si="11"/>
        <v>23.2</v>
      </c>
      <c r="J82" s="154">
        <v>22.95</v>
      </c>
      <c r="K82" s="154">
        <f t="shared" si="12"/>
        <v>367.2</v>
      </c>
      <c r="L82" s="154">
        <v>21</v>
      </c>
      <c r="M82" s="154">
        <f t="shared" si="13"/>
        <v>0</v>
      </c>
      <c r="N82" s="154">
        <v>1.0000000000000001E-5</v>
      </c>
      <c r="O82" s="154">
        <f t="shared" si="14"/>
        <v>0</v>
      </c>
      <c r="P82" s="154">
        <v>0</v>
      </c>
      <c r="Q82" s="154">
        <f t="shared" si="15"/>
        <v>0</v>
      </c>
      <c r="R82" s="154"/>
      <c r="S82" s="154" t="s">
        <v>129</v>
      </c>
      <c r="T82" s="154" t="s">
        <v>129</v>
      </c>
      <c r="U82" s="154">
        <v>6.2E-2</v>
      </c>
      <c r="V82" s="154">
        <f t="shared" si="16"/>
        <v>0.99</v>
      </c>
      <c r="W82" s="154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130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2">
        <v>50</v>
      </c>
      <c r="B83" s="173" t="s">
        <v>268</v>
      </c>
      <c r="C83" s="181" t="s">
        <v>269</v>
      </c>
      <c r="D83" s="174" t="s">
        <v>211</v>
      </c>
      <c r="E83" s="175">
        <v>8.5199999999999998E-2</v>
      </c>
      <c r="F83" s="176"/>
      <c r="G83" s="171">
        <f t="shared" si="10"/>
        <v>0</v>
      </c>
      <c r="H83" s="154">
        <v>0</v>
      </c>
      <c r="I83" s="154">
        <f t="shared" si="11"/>
        <v>0</v>
      </c>
      <c r="J83" s="154">
        <v>501</v>
      </c>
      <c r="K83" s="154">
        <f t="shared" si="12"/>
        <v>42.69</v>
      </c>
      <c r="L83" s="154">
        <v>21</v>
      </c>
      <c r="M83" s="154">
        <f t="shared" si="13"/>
        <v>0</v>
      </c>
      <c r="N83" s="154">
        <v>0</v>
      </c>
      <c r="O83" s="154">
        <f t="shared" si="14"/>
        <v>0</v>
      </c>
      <c r="P83" s="154">
        <v>0</v>
      </c>
      <c r="Q83" s="154">
        <f t="shared" si="15"/>
        <v>0</v>
      </c>
      <c r="R83" s="154"/>
      <c r="S83" s="154" t="s">
        <v>129</v>
      </c>
      <c r="T83" s="154" t="s">
        <v>129</v>
      </c>
      <c r="U83" s="154">
        <v>1.327</v>
      </c>
      <c r="V83" s="154">
        <f t="shared" si="16"/>
        <v>0.11</v>
      </c>
      <c r="W83" s="154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212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2">
      <c r="A84" s="160" t="s">
        <v>124</v>
      </c>
      <c r="B84" s="161" t="s">
        <v>77</v>
      </c>
      <c r="C84" s="178" t="s">
        <v>78</v>
      </c>
      <c r="D84" s="162"/>
      <c r="E84" s="163"/>
      <c r="F84" s="164"/>
      <c r="G84" s="165">
        <f>SUMIF(AG85:AG111,"&lt;&gt;NOR",G85:G111)</f>
        <v>0</v>
      </c>
      <c r="H84" s="159"/>
      <c r="I84" s="159">
        <f>SUM(I85:I111)</f>
        <v>46005.36</v>
      </c>
      <c r="J84" s="159"/>
      <c r="K84" s="159">
        <f>SUM(K85:K111)</f>
        <v>10036.670000000002</v>
      </c>
      <c r="L84" s="159"/>
      <c r="M84" s="159">
        <f>SUM(M85:M111)</f>
        <v>0</v>
      </c>
      <c r="N84" s="159"/>
      <c r="O84" s="159">
        <f>SUM(O85:O111)</f>
        <v>0.2</v>
      </c>
      <c r="P84" s="159"/>
      <c r="Q84" s="159">
        <f>SUM(Q85:Q111)</f>
        <v>0.45999999999999996</v>
      </c>
      <c r="R84" s="159"/>
      <c r="S84" s="159"/>
      <c r="T84" s="159"/>
      <c r="U84" s="159"/>
      <c r="V84" s="159">
        <f>SUM(V85:V111)</f>
        <v>28.469999999999995</v>
      </c>
      <c r="W84" s="159"/>
      <c r="AG84" t="s">
        <v>125</v>
      </c>
    </row>
    <row r="85" spans="1:60" outlineLevel="1" x14ac:dyDescent="0.2">
      <c r="A85" s="172">
        <v>51</v>
      </c>
      <c r="B85" s="173" t="s">
        <v>270</v>
      </c>
      <c r="C85" s="181" t="s">
        <v>271</v>
      </c>
      <c r="D85" s="174" t="s">
        <v>272</v>
      </c>
      <c r="E85" s="175">
        <v>1</v>
      </c>
      <c r="F85" s="176"/>
      <c r="G85" s="171">
        <f t="shared" ref="G85:G111" si="17">E85*F85</f>
        <v>0</v>
      </c>
      <c r="H85" s="154">
        <v>0</v>
      </c>
      <c r="I85" s="154">
        <f t="shared" ref="I85:I111" si="18">ROUND(E85*H85,2)</f>
        <v>0</v>
      </c>
      <c r="J85" s="154">
        <v>138.5</v>
      </c>
      <c r="K85" s="154">
        <f t="shared" ref="K85:K111" si="19">ROUND(E85*J85,2)</f>
        <v>138.5</v>
      </c>
      <c r="L85" s="154">
        <v>21</v>
      </c>
      <c r="M85" s="154">
        <f t="shared" ref="M85:M111" si="20">G85*(1+L85/100)</f>
        <v>0</v>
      </c>
      <c r="N85" s="154">
        <v>0</v>
      </c>
      <c r="O85" s="154">
        <f t="shared" ref="O85:O111" si="21">ROUND(E85*N85,2)</f>
        <v>0</v>
      </c>
      <c r="P85" s="154">
        <v>3.4200000000000001E-2</v>
      </c>
      <c r="Q85" s="154">
        <f t="shared" ref="Q85:Q111" si="22">ROUND(E85*P85,2)</f>
        <v>0.03</v>
      </c>
      <c r="R85" s="154"/>
      <c r="S85" s="154" t="s">
        <v>129</v>
      </c>
      <c r="T85" s="154" t="s">
        <v>129</v>
      </c>
      <c r="U85" s="154">
        <v>0.46500000000000002</v>
      </c>
      <c r="V85" s="154">
        <f t="shared" ref="V85:V111" si="23">ROUND(E85*U85,2)</f>
        <v>0.47</v>
      </c>
      <c r="W85" s="154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130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2">
        <v>52</v>
      </c>
      <c r="B86" s="173" t="s">
        <v>273</v>
      </c>
      <c r="C86" s="181" t="s">
        <v>274</v>
      </c>
      <c r="D86" s="174" t="s">
        <v>272</v>
      </c>
      <c r="E86" s="175">
        <v>2</v>
      </c>
      <c r="F86" s="176"/>
      <c r="G86" s="171">
        <f t="shared" si="17"/>
        <v>0</v>
      </c>
      <c r="H86" s="154">
        <v>0</v>
      </c>
      <c r="I86" s="154">
        <f t="shared" si="18"/>
        <v>0</v>
      </c>
      <c r="J86" s="154">
        <v>113.5</v>
      </c>
      <c r="K86" s="154">
        <f t="shared" si="19"/>
        <v>227</v>
      </c>
      <c r="L86" s="154">
        <v>21</v>
      </c>
      <c r="M86" s="154">
        <f t="shared" si="20"/>
        <v>0</v>
      </c>
      <c r="N86" s="154">
        <v>0</v>
      </c>
      <c r="O86" s="154">
        <f t="shared" si="21"/>
        <v>0</v>
      </c>
      <c r="P86" s="154">
        <v>1.9460000000000002E-2</v>
      </c>
      <c r="Q86" s="154">
        <f t="shared" si="22"/>
        <v>0.04</v>
      </c>
      <c r="R86" s="154"/>
      <c r="S86" s="154" t="s">
        <v>129</v>
      </c>
      <c r="T86" s="154" t="s">
        <v>129</v>
      </c>
      <c r="U86" s="154">
        <v>0.38200000000000001</v>
      </c>
      <c r="V86" s="154">
        <f t="shared" si="23"/>
        <v>0.76</v>
      </c>
      <c r="W86" s="154"/>
      <c r="X86" s="149"/>
      <c r="Y86" s="149"/>
      <c r="Z86" s="149"/>
      <c r="AA86" s="149"/>
      <c r="AB86" s="149"/>
      <c r="AC86" s="149"/>
      <c r="AD86" s="149"/>
      <c r="AE86" s="149"/>
      <c r="AF86" s="149"/>
      <c r="AG86" s="149" t="s">
        <v>130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72">
        <v>53</v>
      </c>
      <c r="B87" s="173" t="s">
        <v>275</v>
      </c>
      <c r="C87" s="181" t="s">
        <v>276</v>
      </c>
      <c r="D87" s="174" t="s">
        <v>272</v>
      </c>
      <c r="E87" s="175">
        <v>2</v>
      </c>
      <c r="F87" s="176"/>
      <c r="G87" s="171">
        <f t="shared" si="17"/>
        <v>0</v>
      </c>
      <c r="H87" s="154">
        <v>0</v>
      </c>
      <c r="I87" s="154">
        <f t="shared" si="18"/>
        <v>0</v>
      </c>
      <c r="J87" s="154">
        <v>114</v>
      </c>
      <c r="K87" s="154">
        <f t="shared" si="19"/>
        <v>228</v>
      </c>
      <c r="L87" s="154">
        <v>21</v>
      </c>
      <c r="M87" s="154">
        <f t="shared" si="20"/>
        <v>0</v>
      </c>
      <c r="N87" s="154">
        <v>0</v>
      </c>
      <c r="O87" s="154">
        <f t="shared" si="21"/>
        <v>0</v>
      </c>
      <c r="P87" s="154">
        <v>2.4500000000000001E-2</v>
      </c>
      <c r="Q87" s="154">
        <f t="shared" si="22"/>
        <v>0.05</v>
      </c>
      <c r="R87" s="154"/>
      <c r="S87" s="154" t="s">
        <v>129</v>
      </c>
      <c r="T87" s="154" t="s">
        <v>129</v>
      </c>
      <c r="U87" s="154">
        <v>0.38300000000000001</v>
      </c>
      <c r="V87" s="154">
        <f t="shared" si="23"/>
        <v>0.77</v>
      </c>
      <c r="W87" s="154"/>
      <c r="X87" s="149"/>
      <c r="Y87" s="149"/>
      <c r="Z87" s="149"/>
      <c r="AA87" s="149"/>
      <c r="AB87" s="149"/>
      <c r="AC87" s="149"/>
      <c r="AD87" s="149"/>
      <c r="AE87" s="149"/>
      <c r="AF87" s="149"/>
      <c r="AG87" s="149" t="s">
        <v>130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13.5" customHeight="1" outlineLevel="1" x14ac:dyDescent="0.2">
      <c r="A88" s="172">
        <v>54</v>
      </c>
      <c r="B88" s="173" t="s">
        <v>277</v>
      </c>
      <c r="C88" s="181" t="s">
        <v>278</v>
      </c>
      <c r="D88" s="174" t="s">
        <v>272</v>
      </c>
      <c r="E88" s="175">
        <v>2</v>
      </c>
      <c r="F88" s="176"/>
      <c r="G88" s="171">
        <f t="shared" si="17"/>
        <v>0</v>
      </c>
      <c r="H88" s="154">
        <v>0</v>
      </c>
      <c r="I88" s="154">
        <f t="shared" si="18"/>
        <v>0</v>
      </c>
      <c r="J88" s="154">
        <v>206</v>
      </c>
      <c r="K88" s="154">
        <f t="shared" si="19"/>
        <v>412</v>
      </c>
      <c r="L88" s="154">
        <v>21</v>
      </c>
      <c r="M88" s="154">
        <f t="shared" si="20"/>
        <v>0</v>
      </c>
      <c r="N88" s="154">
        <v>0</v>
      </c>
      <c r="O88" s="154">
        <f t="shared" si="21"/>
        <v>0</v>
      </c>
      <c r="P88" s="154">
        <v>8.7999999999999995E-2</v>
      </c>
      <c r="Q88" s="154">
        <f t="shared" si="22"/>
        <v>0.18</v>
      </c>
      <c r="R88" s="154"/>
      <c r="S88" s="154" t="s">
        <v>129</v>
      </c>
      <c r="T88" s="154" t="s">
        <v>129</v>
      </c>
      <c r="U88" s="154">
        <v>0.69299999999999995</v>
      </c>
      <c r="V88" s="154">
        <f t="shared" si="23"/>
        <v>1.39</v>
      </c>
      <c r="W88" s="154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130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2">
        <v>55</v>
      </c>
      <c r="B89" s="173" t="s">
        <v>279</v>
      </c>
      <c r="C89" s="181" t="s">
        <v>280</v>
      </c>
      <c r="D89" s="174" t="s">
        <v>272</v>
      </c>
      <c r="E89" s="175">
        <v>1</v>
      </c>
      <c r="F89" s="176"/>
      <c r="G89" s="171">
        <f t="shared" si="17"/>
        <v>0</v>
      </c>
      <c r="H89" s="154">
        <v>0</v>
      </c>
      <c r="I89" s="154">
        <f t="shared" si="18"/>
        <v>0</v>
      </c>
      <c r="J89" s="154">
        <v>249</v>
      </c>
      <c r="K89" s="154">
        <f t="shared" si="19"/>
        <v>249</v>
      </c>
      <c r="L89" s="154">
        <v>21</v>
      </c>
      <c r="M89" s="154">
        <f t="shared" si="20"/>
        <v>0</v>
      </c>
      <c r="N89" s="154">
        <v>0</v>
      </c>
      <c r="O89" s="154">
        <f t="shared" si="21"/>
        <v>0</v>
      </c>
      <c r="P89" s="154">
        <v>0.155</v>
      </c>
      <c r="Q89" s="154">
        <f t="shared" si="22"/>
        <v>0.16</v>
      </c>
      <c r="R89" s="154"/>
      <c r="S89" s="154" t="s">
        <v>129</v>
      </c>
      <c r="T89" s="154" t="s">
        <v>129</v>
      </c>
      <c r="U89" s="154">
        <v>0.83699999999999997</v>
      </c>
      <c r="V89" s="154">
        <f t="shared" si="23"/>
        <v>0.84</v>
      </c>
      <c r="W89" s="154"/>
      <c r="X89" s="149"/>
      <c r="Y89" s="149"/>
      <c r="Z89" s="149"/>
      <c r="AA89" s="149"/>
      <c r="AB89" s="149"/>
      <c r="AC89" s="149"/>
      <c r="AD89" s="149"/>
      <c r="AE89" s="149"/>
      <c r="AF89" s="149"/>
      <c r="AG89" s="149" t="s">
        <v>130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2">
        <v>56</v>
      </c>
      <c r="B90" s="173" t="s">
        <v>281</v>
      </c>
      <c r="C90" s="181" t="s">
        <v>282</v>
      </c>
      <c r="D90" s="174" t="s">
        <v>272</v>
      </c>
      <c r="E90" s="175">
        <v>2</v>
      </c>
      <c r="F90" s="176"/>
      <c r="G90" s="171">
        <f t="shared" si="17"/>
        <v>0</v>
      </c>
      <c r="H90" s="154">
        <v>0</v>
      </c>
      <c r="I90" s="154">
        <f t="shared" si="18"/>
        <v>0</v>
      </c>
      <c r="J90" s="154">
        <v>64.5</v>
      </c>
      <c r="K90" s="154">
        <f t="shared" si="19"/>
        <v>129</v>
      </c>
      <c r="L90" s="154">
        <v>21</v>
      </c>
      <c r="M90" s="154">
        <f t="shared" si="20"/>
        <v>0</v>
      </c>
      <c r="N90" s="154">
        <v>0</v>
      </c>
      <c r="O90" s="154">
        <f t="shared" si="21"/>
        <v>0</v>
      </c>
      <c r="P90" s="154">
        <v>1.56E-3</v>
      </c>
      <c r="Q90" s="154">
        <f t="shared" si="22"/>
        <v>0</v>
      </c>
      <c r="R90" s="154"/>
      <c r="S90" s="154" t="s">
        <v>129</v>
      </c>
      <c r="T90" s="154" t="s">
        <v>129</v>
      </c>
      <c r="U90" s="154">
        <v>0.217</v>
      </c>
      <c r="V90" s="154">
        <f t="shared" si="23"/>
        <v>0.43</v>
      </c>
      <c r="W90" s="154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130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2">
        <v>57</v>
      </c>
      <c r="B91" s="173" t="s">
        <v>283</v>
      </c>
      <c r="C91" s="181" t="s">
        <v>284</v>
      </c>
      <c r="D91" s="174" t="s">
        <v>272</v>
      </c>
      <c r="E91" s="175">
        <v>2</v>
      </c>
      <c r="F91" s="176"/>
      <c r="G91" s="171">
        <f t="shared" si="17"/>
        <v>0</v>
      </c>
      <c r="H91" s="154">
        <v>0</v>
      </c>
      <c r="I91" s="154">
        <f t="shared" si="18"/>
        <v>0</v>
      </c>
      <c r="J91" s="154">
        <v>66</v>
      </c>
      <c r="K91" s="154">
        <f t="shared" si="19"/>
        <v>132</v>
      </c>
      <c r="L91" s="154">
        <v>21</v>
      </c>
      <c r="M91" s="154">
        <f t="shared" si="20"/>
        <v>0</v>
      </c>
      <c r="N91" s="154">
        <v>0</v>
      </c>
      <c r="O91" s="154">
        <f t="shared" si="21"/>
        <v>0</v>
      </c>
      <c r="P91" s="154">
        <v>8.5999999999999998E-4</v>
      </c>
      <c r="Q91" s="154">
        <f t="shared" si="22"/>
        <v>0</v>
      </c>
      <c r="R91" s="154"/>
      <c r="S91" s="154" t="s">
        <v>129</v>
      </c>
      <c r="T91" s="154" t="s">
        <v>129</v>
      </c>
      <c r="U91" s="154">
        <v>0.222</v>
      </c>
      <c r="V91" s="154">
        <f t="shared" si="23"/>
        <v>0.44</v>
      </c>
      <c r="W91" s="154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130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2">
        <v>58</v>
      </c>
      <c r="B92" s="173" t="s">
        <v>285</v>
      </c>
      <c r="C92" s="181" t="s">
        <v>286</v>
      </c>
      <c r="D92" s="174" t="s">
        <v>136</v>
      </c>
      <c r="E92" s="175">
        <v>2</v>
      </c>
      <c r="F92" s="176"/>
      <c r="G92" s="171">
        <f t="shared" si="17"/>
        <v>0</v>
      </c>
      <c r="H92" s="154">
        <v>0</v>
      </c>
      <c r="I92" s="154">
        <f t="shared" si="18"/>
        <v>0</v>
      </c>
      <c r="J92" s="154">
        <v>11.3</v>
      </c>
      <c r="K92" s="154">
        <f t="shared" si="19"/>
        <v>22.6</v>
      </c>
      <c r="L92" s="154">
        <v>21</v>
      </c>
      <c r="M92" s="154">
        <f t="shared" si="20"/>
        <v>0</v>
      </c>
      <c r="N92" s="154">
        <v>0</v>
      </c>
      <c r="O92" s="154">
        <f t="shared" si="21"/>
        <v>0</v>
      </c>
      <c r="P92" s="154">
        <v>8.4999999999999995E-4</v>
      </c>
      <c r="Q92" s="154">
        <f t="shared" si="22"/>
        <v>0</v>
      </c>
      <c r="R92" s="154"/>
      <c r="S92" s="154" t="s">
        <v>129</v>
      </c>
      <c r="T92" s="154" t="s">
        <v>129</v>
      </c>
      <c r="U92" s="154">
        <v>3.7999999999999999E-2</v>
      </c>
      <c r="V92" s="154">
        <f t="shared" si="23"/>
        <v>0.08</v>
      </c>
      <c r="W92" s="154"/>
      <c r="X92" s="149"/>
      <c r="Y92" s="149"/>
      <c r="Z92" s="149"/>
      <c r="AA92" s="149"/>
      <c r="AB92" s="149"/>
      <c r="AC92" s="149"/>
      <c r="AD92" s="149"/>
      <c r="AE92" s="149"/>
      <c r="AF92" s="149"/>
      <c r="AG92" s="149" t="s">
        <v>130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2">
        <v>59</v>
      </c>
      <c r="B93" s="173" t="s">
        <v>287</v>
      </c>
      <c r="C93" s="181" t="s">
        <v>288</v>
      </c>
      <c r="D93" s="174" t="s">
        <v>272</v>
      </c>
      <c r="E93" s="175">
        <v>1</v>
      </c>
      <c r="F93" s="176"/>
      <c r="G93" s="171">
        <f t="shared" si="17"/>
        <v>0</v>
      </c>
      <c r="H93" s="154">
        <v>380.76</v>
      </c>
      <c r="I93" s="154">
        <f t="shared" si="18"/>
        <v>380.76</v>
      </c>
      <c r="J93" s="154">
        <v>493.24</v>
      </c>
      <c r="K93" s="154">
        <f t="shared" si="19"/>
        <v>493.24</v>
      </c>
      <c r="L93" s="154">
        <v>21</v>
      </c>
      <c r="M93" s="154">
        <f t="shared" si="20"/>
        <v>0</v>
      </c>
      <c r="N93" s="154">
        <v>1.8600000000000001E-3</v>
      </c>
      <c r="O93" s="154">
        <f t="shared" si="21"/>
        <v>0</v>
      </c>
      <c r="P93" s="154">
        <v>0</v>
      </c>
      <c r="Q93" s="154">
        <f t="shared" si="22"/>
        <v>0</v>
      </c>
      <c r="R93" s="154"/>
      <c r="S93" s="154" t="s">
        <v>129</v>
      </c>
      <c r="T93" s="154" t="s">
        <v>129</v>
      </c>
      <c r="U93" s="154">
        <v>1.3340000000000001</v>
      </c>
      <c r="V93" s="154">
        <f t="shared" si="23"/>
        <v>1.33</v>
      </c>
      <c r="W93" s="154"/>
      <c r="X93" s="149"/>
      <c r="Y93" s="149"/>
      <c r="Z93" s="149"/>
      <c r="AA93" s="149"/>
      <c r="AB93" s="149"/>
      <c r="AC93" s="149"/>
      <c r="AD93" s="149"/>
      <c r="AE93" s="149"/>
      <c r="AF93" s="149"/>
      <c r="AG93" s="149" t="s">
        <v>130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2">
        <v>60</v>
      </c>
      <c r="B94" s="173" t="s">
        <v>289</v>
      </c>
      <c r="C94" s="181" t="s">
        <v>290</v>
      </c>
      <c r="D94" s="174" t="s">
        <v>272</v>
      </c>
      <c r="E94" s="175">
        <v>2</v>
      </c>
      <c r="F94" s="176"/>
      <c r="G94" s="171">
        <f t="shared" si="17"/>
        <v>0</v>
      </c>
      <c r="H94" s="154">
        <v>87.31</v>
      </c>
      <c r="I94" s="154">
        <f t="shared" si="18"/>
        <v>174.62</v>
      </c>
      <c r="J94" s="154">
        <v>556.69000000000005</v>
      </c>
      <c r="K94" s="154">
        <f t="shared" si="19"/>
        <v>1113.3800000000001</v>
      </c>
      <c r="L94" s="154">
        <v>21</v>
      </c>
      <c r="M94" s="154">
        <f t="shared" si="20"/>
        <v>0</v>
      </c>
      <c r="N94" s="154">
        <v>1.41E-3</v>
      </c>
      <c r="O94" s="154">
        <f t="shared" si="21"/>
        <v>0</v>
      </c>
      <c r="P94" s="154">
        <v>0</v>
      </c>
      <c r="Q94" s="154">
        <f t="shared" si="22"/>
        <v>0</v>
      </c>
      <c r="R94" s="154"/>
      <c r="S94" s="154" t="s">
        <v>129</v>
      </c>
      <c r="T94" s="154" t="s">
        <v>129</v>
      </c>
      <c r="U94" s="154">
        <v>1.575</v>
      </c>
      <c r="V94" s="154">
        <f t="shared" si="23"/>
        <v>3.15</v>
      </c>
      <c r="W94" s="154"/>
      <c r="X94" s="149"/>
      <c r="Y94" s="149"/>
      <c r="Z94" s="149"/>
      <c r="AA94" s="149"/>
      <c r="AB94" s="149"/>
      <c r="AC94" s="149"/>
      <c r="AD94" s="149"/>
      <c r="AE94" s="149"/>
      <c r="AF94" s="149"/>
      <c r="AG94" s="149" t="s">
        <v>130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2">
        <v>61</v>
      </c>
      <c r="B95" s="173" t="s">
        <v>291</v>
      </c>
      <c r="C95" s="181" t="s">
        <v>292</v>
      </c>
      <c r="D95" s="174" t="s">
        <v>272</v>
      </c>
      <c r="E95" s="175">
        <v>2</v>
      </c>
      <c r="F95" s="176"/>
      <c r="G95" s="171">
        <f t="shared" si="17"/>
        <v>0</v>
      </c>
      <c r="H95" s="154">
        <v>377.67</v>
      </c>
      <c r="I95" s="154">
        <f t="shared" si="18"/>
        <v>755.34</v>
      </c>
      <c r="J95" s="154">
        <v>961.33</v>
      </c>
      <c r="K95" s="154">
        <f t="shared" si="19"/>
        <v>1922.66</v>
      </c>
      <c r="L95" s="154">
        <v>21</v>
      </c>
      <c r="M95" s="154">
        <f t="shared" si="20"/>
        <v>0</v>
      </c>
      <c r="N95" s="154">
        <v>6.2E-4</v>
      </c>
      <c r="O95" s="154">
        <f t="shared" si="21"/>
        <v>0</v>
      </c>
      <c r="P95" s="154">
        <v>0</v>
      </c>
      <c r="Q95" s="154">
        <f t="shared" si="22"/>
        <v>0</v>
      </c>
      <c r="R95" s="154"/>
      <c r="S95" s="154" t="s">
        <v>129</v>
      </c>
      <c r="T95" s="154" t="s">
        <v>129</v>
      </c>
      <c r="U95" s="154">
        <v>2.6</v>
      </c>
      <c r="V95" s="154">
        <f t="shared" si="23"/>
        <v>5.2</v>
      </c>
      <c r="W95" s="154"/>
      <c r="X95" s="149"/>
      <c r="Y95" s="149"/>
      <c r="Z95" s="149"/>
      <c r="AA95" s="149"/>
      <c r="AB95" s="149"/>
      <c r="AC95" s="149"/>
      <c r="AD95" s="149"/>
      <c r="AE95" s="149"/>
      <c r="AF95" s="149"/>
      <c r="AG95" s="149" t="s">
        <v>130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2">
        <v>62</v>
      </c>
      <c r="B96" s="173" t="s">
        <v>293</v>
      </c>
      <c r="C96" s="181" t="s">
        <v>294</v>
      </c>
      <c r="D96" s="174" t="s">
        <v>272</v>
      </c>
      <c r="E96" s="175">
        <v>2</v>
      </c>
      <c r="F96" s="176"/>
      <c r="G96" s="171">
        <f t="shared" si="17"/>
        <v>0</v>
      </c>
      <c r="H96" s="154">
        <v>51.87</v>
      </c>
      <c r="I96" s="154">
        <f t="shared" si="18"/>
        <v>103.74</v>
      </c>
      <c r="J96" s="154">
        <v>1072.1300000000001</v>
      </c>
      <c r="K96" s="154">
        <f t="shared" si="19"/>
        <v>2144.2600000000002</v>
      </c>
      <c r="L96" s="154">
        <v>21</v>
      </c>
      <c r="M96" s="154">
        <f t="shared" si="20"/>
        <v>0</v>
      </c>
      <c r="N96" s="154">
        <v>1.7000000000000001E-4</v>
      </c>
      <c r="O96" s="154">
        <f t="shared" si="21"/>
        <v>0</v>
      </c>
      <c r="P96" s="154">
        <v>0</v>
      </c>
      <c r="Q96" s="154">
        <f t="shared" si="22"/>
        <v>0</v>
      </c>
      <c r="R96" s="154"/>
      <c r="S96" s="154" t="s">
        <v>129</v>
      </c>
      <c r="T96" s="154" t="s">
        <v>129</v>
      </c>
      <c r="U96" s="154">
        <v>2.9</v>
      </c>
      <c r="V96" s="154">
        <f t="shared" si="23"/>
        <v>5.8</v>
      </c>
      <c r="W96" s="154"/>
      <c r="X96" s="149"/>
      <c r="Y96" s="149"/>
      <c r="Z96" s="149"/>
      <c r="AA96" s="149"/>
      <c r="AB96" s="149"/>
      <c r="AC96" s="149"/>
      <c r="AD96" s="149"/>
      <c r="AE96" s="149"/>
      <c r="AF96" s="149"/>
      <c r="AG96" s="149" t="s">
        <v>130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2">
        <v>63</v>
      </c>
      <c r="B97" s="173" t="s">
        <v>295</v>
      </c>
      <c r="C97" s="181" t="s">
        <v>296</v>
      </c>
      <c r="D97" s="174" t="s">
        <v>136</v>
      </c>
      <c r="E97" s="175">
        <v>2</v>
      </c>
      <c r="F97" s="176"/>
      <c r="G97" s="171">
        <f t="shared" si="17"/>
        <v>0</v>
      </c>
      <c r="H97" s="154">
        <v>6.25</v>
      </c>
      <c r="I97" s="154">
        <f t="shared" si="18"/>
        <v>12.5</v>
      </c>
      <c r="J97" s="154">
        <v>164.75</v>
      </c>
      <c r="K97" s="154">
        <f t="shared" si="19"/>
        <v>329.5</v>
      </c>
      <c r="L97" s="154">
        <v>21</v>
      </c>
      <c r="M97" s="154">
        <f t="shared" si="20"/>
        <v>0</v>
      </c>
      <c r="N97" s="154">
        <v>4.0000000000000003E-5</v>
      </c>
      <c r="O97" s="154">
        <f t="shared" si="21"/>
        <v>0</v>
      </c>
      <c r="P97" s="154">
        <v>0</v>
      </c>
      <c r="Q97" s="154">
        <f t="shared" si="22"/>
        <v>0</v>
      </c>
      <c r="R97" s="154"/>
      <c r="S97" s="154" t="s">
        <v>129</v>
      </c>
      <c r="T97" s="154" t="s">
        <v>129</v>
      </c>
      <c r="U97" s="154">
        <v>0.44500000000000001</v>
      </c>
      <c r="V97" s="154">
        <f t="shared" si="23"/>
        <v>0.89</v>
      </c>
      <c r="W97" s="154"/>
      <c r="X97" s="149"/>
      <c r="Y97" s="149"/>
      <c r="Z97" s="149"/>
      <c r="AA97" s="149"/>
      <c r="AB97" s="149"/>
      <c r="AC97" s="149"/>
      <c r="AD97" s="149"/>
      <c r="AE97" s="149"/>
      <c r="AF97" s="149"/>
      <c r="AG97" s="149" t="s">
        <v>130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2">
        <v>64</v>
      </c>
      <c r="B98" s="173" t="s">
        <v>297</v>
      </c>
      <c r="C98" s="181" t="s">
        <v>298</v>
      </c>
      <c r="D98" s="174" t="s">
        <v>136</v>
      </c>
      <c r="E98" s="175">
        <v>2</v>
      </c>
      <c r="F98" s="176"/>
      <c r="G98" s="171">
        <f t="shared" si="17"/>
        <v>0</v>
      </c>
      <c r="H98" s="154">
        <v>64.06</v>
      </c>
      <c r="I98" s="154">
        <f t="shared" si="18"/>
        <v>128.12</v>
      </c>
      <c r="J98" s="154">
        <v>240.44</v>
      </c>
      <c r="K98" s="154">
        <f t="shared" si="19"/>
        <v>480.88</v>
      </c>
      <c r="L98" s="154">
        <v>21</v>
      </c>
      <c r="M98" s="154">
        <f t="shared" si="20"/>
        <v>0</v>
      </c>
      <c r="N98" s="154">
        <v>1.2999999999999999E-4</v>
      </c>
      <c r="O98" s="154">
        <f t="shared" si="21"/>
        <v>0</v>
      </c>
      <c r="P98" s="154">
        <v>0</v>
      </c>
      <c r="Q98" s="154">
        <f t="shared" si="22"/>
        <v>0</v>
      </c>
      <c r="R98" s="154"/>
      <c r="S98" s="154" t="s">
        <v>129</v>
      </c>
      <c r="T98" s="154" t="s">
        <v>129</v>
      </c>
      <c r="U98" s="154">
        <v>0.65500000000000003</v>
      </c>
      <c r="V98" s="154">
        <f t="shared" si="23"/>
        <v>1.31</v>
      </c>
      <c r="W98" s="154"/>
      <c r="X98" s="149"/>
      <c r="Y98" s="149"/>
      <c r="Z98" s="149"/>
      <c r="AA98" s="149"/>
      <c r="AB98" s="149"/>
      <c r="AC98" s="149"/>
      <c r="AD98" s="149"/>
      <c r="AE98" s="149"/>
      <c r="AF98" s="149"/>
      <c r="AG98" s="149" t="s">
        <v>130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2">
        <v>65</v>
      </c>
      <c r="B99" s="173" t="s">
        <v>299</v>
      </c>
      <c r="C99" s="181" t="s">
        <v>300</v>
      </c>
      <c r="D99" s="174" t="s">
        <v>272</v>
      </c>
      <c r="E99" s="175">
        <v>1</v>
      </c>
      <c r="F99" s="176"/>
      <c r="G99" s="171">
        <f t="shared" si="17"/>
        <v>0</v>
      </c>
      <c r="H99" s="154">
        <v>945.28</v>
      </c>
      <c r="I99" s="154">
        <f t="shared" si="18"/>
        <v>945.28</v>
      </c>
      <c r="J99" s="154">
        <v>1099.72</v>
      </c>
      <c r="K99" s="154">
        <f t="shared" si="19"/>
        <v>1099.72</v>
      </c>
      <c r="L99" s="154">
        <v>21</v>
      </c>
      <c r="M99" s="154">
        <f t="shared" si="20"/>
        <v>0</v>
      </c>
      <c r="N99" s="154">
        <v>2.8819999999999998E-2</v>
      </c>
      <c r="O99" s="154">
        <f t="shared" si="21"/>
        <v>0.03</v>
      </c>
      <c r="P99" s="154">
        <v>0</v>
      </c>
      <c r="Q99" s="154">
        <f t="shared" si="22"/>
        <v>0</v>
      </c>
      <c r="R99" s="154"/>
      <c r="S99" s="154" t="s">
        <v>129</v>
      </c>
      <c r="T99" s="154" t="s">
        <v>129</v>
      </c>
      <c r="U99" s="154">
        <v>3.1440000000000001</v>
      </c>
      <c r="V99" s="154">
        <f t="shared" si="23"/>
        <v>3.14</v>
      </c>
      <c r="W99" s="154"/>
      <c r="X99" s="149"/>
      <c r="Y99" s="149"/>
      <c r="Z99" s="149"/>
      <c r="AA99" s="149"/>
      <c r="AB99" s="149"/>
      <c r="AC99" s="149"/>
      <c r="AD99" s="149"/>
      <c r="AE99" s="149"/>
      <c r="AF99" s="149"/>
      <c r="AG99" s="149" t="s">
        <v>130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2">
        <v>66</v>
      </c>
      <c r="B100" s="173" t="s">
        <v>301</v>
      </c>
      <c r="C100" s="181" t="s">
        <v>302</v>
      </c>
      <c r="D100" s="174" t="s">
        <v>272</v>
      </c>
      <c r="E100" s="175">
        <v>4</v>
      </c>
      <c r="F100" s="176"/>
      <c r="G100" s="171">
        <f t="shared" si="17"/>
        <v>0</v>
      </c>
      <c r="H100" s="154">
        <v>38.22</v>
      </c>
      <c r="I100" s="154">
        <f t="shared" si="18"/>
        <v>152.88</v>
      </c>
      <c r="J100" s="154">
        <v>107.28</v>
      </c>
      <c r="K100" s="154">
        <f t="shared" si="19"/>
        <v>429.12</v>
      </c>
      <c r="L100" s="154">
        <v>21</v>
      </c>
      <c r="M100" s="154">
        <f t="shared" si="20"/>
        <v>0</v>
      </c>
      <c r="N100" s="154">
        <v>8.0000000000000007E-5</v>
      </c>
      <c r="O100" s="154">
        <f t="shared" si="21"/>
        <v>0</v>
      </c>
      <c r="P100" s="154">
        <v>0</v>
      </c>
      <c r="Q100" s="154">
        <f t="shared" si="22"/>
        <v>0</v>
      </c>
      <c r="R100" s="154"/>
      <c r="S100" s="154" t="s">
        <v>129</v>
      </c>
      <c r="T100" s="154" t="s">
        <v>129</v>
      </c>
      <c r="U100" s="154">
        <v>0.28999999999999998</v>
      </c>
      <c r="V100" s="154">
        <f t="shared" si="23"/>
        <v>1.1599999999999999</v>
      </c>
      <c r="W100" s="154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130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2">
        <v>67</v>
      </c>
      <c r="B101" s="173" t="s">
        <v>303</v>
      </c>
      <c r="C101" s="181" t="s">
        <v>304</v>
      </c>
      <c r="D101" s="174" t="s">
        <v>136</v>
      </c>
      <c r="E101" s="175">
        <v>2</v>
      </c>
      <c r="F101" s="176"/>
      <c r="G101" s="171">
        <f t="shared" si="17"/>
        <v>0</v>
      </c>
      <c r="H101" s="154">
        <v>185.53</v>
      </c>
      <c r="I101" s="154">
        <f t="shared" si="18"/>
        <v>371.06</v>
      </c>
      <c r="J101" s="154">
        <v>90.97</v>
      </c>
      <c r="K101" s="154">
        <f t="shared" si="19"/>
        <v>181.94</v>
      </c>
      <c r="L101" s="154">
        <v>21</v>
      </c>
      <c r="M101" s="154">
        <f t="shared" si="20"/>
        <v>0</v>
      </c>
      <c r="N101" s="154">
        <v>2.0000000000000001E-4</v>
      </c>
      <c r="O101" s="154">
        <f t="shared" si="21"/>
        <v>0</v>
      </c>
      <c r="P101" s="154">
        <v>0</v>
      </c>
      <c r="Q101" s="154">
        <f t="shared" si="22"/>
        <v>0</v>
      </c>
      <c r="R101" s="154"/>
      <c r="S101" s="154" t="s">
        <v>129</v>
      </c>
      <c r="T101" s="154" t="s">
        <v>129</v>
      </c>
      <c r="U101" s="154">
        <v>0.246</v>
      </c>
      <c r="V101" s="154">
        <f t="shared" si="23"/>
        <v>0.49</v>
      </c>
      <c r="W101" s="154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130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2">
        <v>68</v>
      </c>
      <c r="B102" s="173" t="s">
        <v>305</v>
      </c>
      <c r="C102" s="181" t="s">
        <v>306</v>
      </c>
      <c r="D102" s="174" t="s">
        <v>136</v>
      </c>
      <c r="E102" s="175">
        <v>2</v>
      </c>
      <c r="F102" s="176"/>
      <c r="G102" s="171">
        <f t="shared" si="17"/>
        <v>0</v>
      </c>
      <c r="H102" s="154">
        <v>363.53</v>
      </c>
      <c r="I102" s="154">
        <f t="shared" si="18"/>
        <v>727.06</v>
      </c>
      <c r="J102" s="154">
        <v>90.97</v>
      </c>
      <c r="K102" s="154">
        <f t="shared" si="19"/>
        <v>181.94</v>
      </c>
      <c r="L102" s="154">
        <v>21</v>
      </c>
      <c r="M102" s="154">
        <f t="shared" si="20"/>
        <v>0</v>
      </c>
      <c r="N102" s="154">
        <v>2.7999999999999998E-4</v>
      </c>
      <c r="O102" s="154">
        <f t="shared" si="21"/>
        <v>0</v>
      </c>
      <c r="P102" s="154">
        <v>0</v>
      </c>
      <c r="Q102" s="154">
        <f t="shared" si="22"/>
        <v>0</v>
      </c>
      <c r="R102" s="154"/>
      <c r="S102" s="154" t="s">
        <v>129</v>
      </c>
      <c r="T102" s="154" t="s">
        <v>129</v>
      </c>
      <c r="U102" s="154">
        <v>0.246</v>
      </c>
      <c r="V102" s="154">
        <f t="shared" si="23"/>
        <v>0.49</v>
      </c>
      <c r="W102" s="154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130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2">
        <v>69</v>
      </c>
      <c r="B103" s="173" t="s">
        <v>307</v>
      </c>
      <c r="C103" s="181" t="s">
        <v>308</v>
      </c>
      <c r="D103" s="174" t="s">
        <v>136</v>
      </c>
      <c r="E103" s="175">
        <v>1</v>
      </c>
      <c r="F103" s="176"/>
      <c r="G103" s="171">
        <f t="shared" si="17"/>
        <v>0</v>
      </c>
      <c r="H103" s="154">
        <v>3480</v>
      </c>
      <c r="I103" s="154">
        <f t="shared" si="18"/>
        <v>3480</v>
      </c>
      <c r="J103" s="154">
        <v>0</v>
      </c>
      <c r="K103" s="154">
        <f t="shared" si="19"/>
        <v>0</v>
      </c>
      <c r="L103" s="154">
        <v>21</v>
      </c>
      <c r="M103" s="154">
        <f t="shared" si="20"/>
        <v>0</v>
      </c>
      <c r="N103" s="154">
        <v>2.7E-2</v>
      </c>
      <c r="O103" s="154">
        <f t="shared" si="21"/>
        <v>0.03</v>
      </c>
      <c r="P103" s="154">
        <v>0</v>
      </c>
      <c r="Q103" s="154">
        <f t="shared" si="22"/>
        <v>0</v>
      </c>
      <c r="R103" s="154" t="s">
        <v>177</v>
      </c>
      <c r="S103" s="154" t="s">
        <v>129</v>
      </c>
      <c r="T103" s="154" t="s">
        <v>129</v>
      </c>
      <c r="U103" s="154">
        <v>0</v>
      </c>
      <c r="V103" s="154">
        <f t="shared" si="23"/>
        <v>0</v>
      </c>
      <c r="W103" s="154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178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72">
        <v>70</v>
      </c>
      <c r="B104" s="173" t="s">
        <v>309</v>
      </c>
      <c r="C104" s="181" t="s">
        <v>310</v>
      </c>
      <c r="D104" s="174" t="s">
        <v>136</v>
      </c>
      <c r="E104" s="175">
        <v>2</v>
      </c>
      <c r="F104" s="176"/>
      <c r="G104" s="171">
        <f t="shared" si="17"/>
        <v>0</v>
      </c>
      <c r="H104" s="154">
        <v>1093</v>
      </c>
      <c r="I104" s="154">
        <f t="shared" si="18"/>
        <v>2186</v>
      </c>
      <c r="J104" s="154">
        <v>0</v>
      </c>
      <c r="K104" s="154">
        <f t="shared" si="19"/>
        <v>0</v>
      </c>
      <c r="L104" s="154">
        <v>21</v>
      </c>
      <c r="M104" s="154">
        <f t="shared" si="20"/>
        <v>0</v>
      </c>
      <c r="N104" s="154">
        <v>1.7999999999999999E-2</v>
      </c>
      <c r="O104" s="154">
        <f t="shared" si="21"/>
        <v>0.04</v>
      </c>
      <c r="P104" s="154">
        <v>0</v>
      </c>
      <c r="Q104" s="154">
        <f t="shared" si="22"/>
        <v>0</v>
      </c>
      <c r="R104" s="154" t="s">
        <v>177</v>
      </c>
      <c r="S104" s="154" t="s">
        <v>129</v>
      </c>
      <c r="T104" s="154" t="s">
        <v>129</v>
      </c>
      <c r="U104" s="154">
        <v>0</v>
      </c>
      <c r="V104" s="154">
        <f t="shared" si="23"/>
        <v>0</v>
      </c>
      <c r="W104" s="154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178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2">
        <v>71</v>
      </c>
      <c r="B105" s="173" t="s">
        <v>311</v>
      </c>
      <c r="C105" s="181" t="s">
        <v>312</v>
      </c>
      <c r="D105" s="174" t="s">
        <v>136</v>
      </c>
      <c r="E105" s="175">
        <v>2</v>
      </c>
      <c r="F105" s="176"/>
      <c r="G105" s="171">
        <f t="shared" si="17"/>
        <v>0</v>
      </c>
      <c r="H105" s="154">
        <v>3480</v>
      </c>
      <c r="I105" s="154">
        <f t="shared" si="18"/>
        <v>6960</v>
      </c>
      <c r="J105" s="154">
        <v>0</v>
      </c>
      <c r="K105" s="154">
        <f t="shared" si="19"/>
        <v>0</v>
      </c>
      <c r="L105" s="154">
        <v>21</v>
      </c>
      <c r="M105" s="154">
        <f t="shared" si="20"/>
        <v>0</v>
      </c>
      <c r="N105" s="154">
        <v>8.3700000000000007E-3</v>
      </c>
      <c r="O105" s="154">
        <f t="shared" si="21"/>
        <v>0.02</v>
      </c>
      <c r="P105" s="154">
        <v>0</v>
      </c>
      <c r="Q105" s="154">
        <f t="shared" si="22"/>
        <v>0</v>
      </c>
      <c r="R105" s="154" t="s">
        <v>177</v>
      </c>
      <c r="S105" s="154" t="s">
        <v>129</v>
      </c>
      <c r="T105" s="154" t="s">
        <v>129</v>
      </c>
      <c r="U105" s="154">
        <v>0</v>
      </c>
      <c r="V105" s="154">
        <f t="shared" si="23"/>
        <v>0</v>
      </c>
      <c r="W105" s="154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178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2">
        <v>72</v>
      </c>
      <c r="B106" s="173" t="s">
        <v>315</v>
      </c>
      <c r="C106" s="181" t="s">
        <v>316</v>
      </c>
      <c r="D106" s="174" t="s">
        <v>136</v>
      </c>
      <c r="E106" s="175">
        <v>2</v>
      </c>
      <c r="F106" s="176"/>
      <c r="G106" s="171">
        <f t="shared" si="17"/>
        <v>0</v>
      </c>
      <c r="H106" s="154">
        <v>5465</v>
      </c>
      <c r="I106" s="154">
        <f t="shared" si="18"/>
        <v>10930</v>
      </c>
      <c r="J106" s="154">
        <v>0</v>
      </c>
      <c r="K106" s="154">
        <f t="shared" si="19"/>
        <v>0</v>
      </c>
      <c r="L106" s="154">
        <v>21</v>
      </c>
      <c r="M106" s="154">
        <f t="shared" si="20"/>
        <v>0</v>
      </c>
      <c r="N106" s="154">
        <v>0.01</v>
      </c>
      <c r="O106" s="154">
        <f t="shared" si="21"/>
        <v>0.02</v>
      </c>
      <c r="P106" s="154">
        <v>0</v>
      </c>
      <c r="Q106" s="154">
        <f t="shared" si="22"/>
        <v>0</v>
      </c>
      <c r="R106" s="154" t="s">
        <v>177</v>
      </c>
      <c r="S106" s="154" t="s">
        <v>129</v>
      </c>
      <c r="T106" s="154" t="s">
        <v>129</v>
      </c>
      <c r="U106" s="154">
        <v>0</v>
      </c>
      <c r="V106" s="154">
        <f t="shared" si="23"/>
        <v>0</v>
      </c>
      <c r="W106" s="154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178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2">
        <v>73</v>
      </c>
      <c r="B107" s="173" t="s">
        <v>317</v>
      </c>
      <c r="C107" s="181" t="s">
        <v>318</v>
      </c>
      <c r="D107" s="174" t="s">
        <v>136</v>
      </c>
      <c r="E107" s="175">
        <v>3</v>
      </c>
      <c r="F107" s="176"/>
      <c r="G107" s="171">
        <f t="shared" si="17"/>
        <v>0</v>
      </c>
      <c r="H107" s="154">
        <v>1198</v>
      </c>
      <c r="I107" s="154">
        <f t="shared" si="18"/>
        <v>3594</v>
      </c>
      <c r="J107" s="154">
        <v>0</v>
      </c>
      <c r="K107" s="154">
        <f t="shared" si="19"/>
        <v>0</v>
      </c>
      <c r="L107" s="154">
        <v>21</v>
      </c>
      <c r="M107" s="154">
        <f t="shared" si="20"/>
        <v>0</v>
      </c>
      <c r="N107" s="154">
        <v>1.1999999999999999E-3</v>
      </c>
      <c r="O107" s="154">
        <f t="shared" si="21"/>
        <v>0</v>
      </c>
      <c r="P107" s="154">
        <v>0</v>
      </c>
      <c r="Q107" s="154">
        <f t="shared" si="22"/>
        <v>0</v>
      </c>
      <c r="R107" s="154" t="s">
        <v>177</v>
      </c>
      <c r="S107" s="154" t="s">
        <v>129</v>
      </c>
      <c r="T107" s="154" t="s">
        <v>129</v>
      </c>
      <c r="U107" s="154">
        <v>0</v>
      </c>
      <c r="V107" s="154">
        <f t="shared" si="23"/>
        <v>0</v>
      </c>
      <c r="W107" s="154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178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2">
        <v>74</v>
      </c>
      <c r="B108" s="173" t="s">
        <v>319</v>
      </c>
      <c r="C108" s="181" t="s">
        <v>320</v>
      </c>
      <c r="D108" s="174" t="s">
        <v>136</v>
      </c>
      <c r="E108" s="175">
        <v>2</v>
      </c>
      <c r="F108" s="176"/>
      <c r="G108" s="171">
        <f t="shared" si="17"/>
        <v>0</v>
      </c>
      <c r="H108" s="154">
        <v>1504</v>
      </c>
      <c r="I108" s="154">
        <f t="shared" si="18"/>
        <v>3008</v>
      </c>
      <c r="J108" s="154">
        <v>0</v>
      </c>
      <c r="K108" s="154">
        <f t="shared" si="19"/>
        <v>0</v>
      </c>
      <c r="L108" s="154">
        <v>21</v>
      </c>
      <c r="M108" s="154">
        <f t="shared" si="20"/>
        <v>0</v>
      </c>
      <c r="N108" s="154">
        <v>1.48E-3</v>
      </c>
      <c r="O108" s="154">
        <f t="shared" si="21"/>
        <v>0</v>
      </c>
      <c r="P108" s="154">
        <v>0</v>
      </c>
      <c r="Q108" s="154">
        <f t="shared" si="22"/>
        <v>0</v>
      </c>
      <c r="R108" s="154" t="s">
        <v>177</v>
      </c>
      <c r="S108" s="154" t="s">
        <v>129</v>
      </c>
      <c r="T108" s="154" t="s">
        <v>129</v>
      </c>
      <c r="U108" s="154">
        <v>0</v>
      </c>
      <c r="V108" s="154">
        <f t="shared" si="23"/>
        <v>0</v>
      </c>
      <c r="W108" s="154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178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72">
        <v>75</v>
      </c>
      <c r="B109" s="173" t="s">
        <v>321</v>
      </c>
      <c r="C109" s="181" t="s">
        <v>322</v>
      </c>
      <c r="D109" s="174" t="s">
        <v>136</v>
      </c>
      <c r="E109" s="175">
        <v>1</v>
      </c>
      <c r="F109" s="176"/>
      <c r="G109" s="171">
        <f t="shared" si="17"/>
        <v>0</v>
      </c>
      <c r="H109" s="154">
        <v>11530</v>
      </c>
      <c r="I109" s="154">
        <f t="shared" si="18"/>
        <v>11530</v>
      </c>
      <c r="J109" s="154">
        <v>0</v>
      </c>
      <c r="K109" s="154">
        <f t="shared" si="19"/>
        <v>0</v>
      </c>
      <c r="L109" s="154">
        <v>21</v>
      </c>
      <c r="M109" s="154">
        <f t="shared" si="20"/>
        <v>0</v>
      </c>
      <c r="N109" s="154">
        <v>5.8799999999999998E-2</v>
      </c>
      <c r="O109" s="154">
        <f t="shared" si="21"/>
        <v>0.06</v>
      </c>
      <c r="P109" s="154">
        <v>0</v>
      </c>
      <c r="Q109" s="154">
        <f t="shared" si="22"/>
        <v>0</v>
      </c>
      <c r="R109" s="154" t="s">
        <v>177</v>
      </c>
      <c r="S109" s="154" t="s">
        <v>129</v>
      </c>
      <c r="T109" s="154" t="s">
        <v>129</v>
      </c>
      <c r="U109" s="154">
        <v>0</v>
      </c>
      <c r="V109" s="154">
        <f t="shared" si="23"/>
        <v>0</v>
      </c>
      <c r="W109" s="154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178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72">
        <v>76</v>
      </c>
      <c r="B110" s="173" t="s">
        <v>323</v>
      </c>
      <c r="C110" s="181" t="s">
        <v>324</v>
      </c>
      <c r="D110" s="174" t="s">
        <v>136</v>
      </c>
      <c r="E110" s="175">
        <v>4</v>
      </c>
      <c r="F110" s="176"/>
      <c r="G110" s="171">
        <f t="shared" si="17"/>
        <v>0</v>
      </c>
      <c r="H110" s="154">
        <v>141.5</v>
      </c>
      <c r="I110" s="154">
        <f t="shared" si="18"/>
        <v>566</v>
      </c>
      <c r="J110" s="154">
        <v>0</v>
      </c>
      <c r="K110" s="154">
        <f t="shared" si="19"/>
        <v>0</v>
      </c>
      <c r="L110" s="154">
        <v>21</v>
      </c>
      <c r="M110" s="154">
        <f t="shared" si="20"/>
        <v>0</v>
      </c>
      <c r="N110" s="154">
        <v>2.0000000000000001E-4</v>
      </c>
      <c r="O110" s="154">
        <f t="shared" si="21"/>
        <v>0</v>
      </c>
      <c r="P110" s="154">
        <v>0</v>
      </c>
      <c r="Q110" s="154">
        <f t="shared" si="22"/>
        <v>0</v>
      </c>
      <c r="R110" s="154" t="s">
        <v>177</v>
      </c>
      <c r="S110" s="154" t="s">
        <v>129</v>
      </c>
      <c r="T110" s="154" t="s">
        <v>129</v>
      </c>
      <c r="U110" s="154">
        <v>0</v>
      </c>
      <c r="V110" s="154">
        <f t="shared" si="23"/>
        <v>0</v>
      </c>
      <c r="W110" s="154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178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2">
        <v>77</v>
      </c>
      <c r="B111" s="173" t="s">
        <v>325</v>
      </c>
      <c r="C111" s="181" t="s">
        <v>326</v>
      </c>
      <c r="D111" s="174" t="s">
        <v>211</v>
      </c>
      <c r="E111" s="175">
        <v>0.21428</v>
      </c>
      <c r="F111" s="176"/>
      <c r="G111" s="171">
        <f t="shared" si="17"/>
        <v>0</v>
      </c>
      <c r="H111" s="154">
        <v>0</v>
      </c>
      <c r="I111" s="154">
        <f t="shared" si="18"/>
        <v>0</v>
      </c>
      <c r="J111" s="154">
        <v>569</v>
      </c>
      <c r="K111" s="154">
        <f t="shared" si="19"/>
        <v>121.93</v>
      </c>
      <c r="L111" s="154">
        <v>21</v>
      </c>
      <c r="M111" s="154">
        <f t="shared" si="20"/>
        <v>0</v>
      </c>
      <c r="N111" s="154">
        <v>0</v>
      </c>
      <c r="O111" s="154">
        <f t="shared" si="21"/>
        <v>0</v>
      </c>
      <c r="P111" s="154">
        <v>0</v>
      </c>
      <c r="Q111" s="154">
        <f t="shared" si="22"/>
        <v>0</v>
      </c>
      <c r="R111" s="154"/>
      <c r="S111" s="154" t="s">
        <v>129</v>
      </c>
      <c r="T111" s="154" t="s">
        <v>129</v>
      </c>
      <c r="U111" s="154">
        <v>1.5169999999999999</v>
      </c>
      <c r="V111" s="154">
        <f t="shared" si="23"/>
        <v>0.33</v>
      </c>
      <c r="W111" s="154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212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160" t="s">
        <v>124</v>
      </c>
      <c r="B112" s="161" t="s">
        <v>79</v>
      </c>
      <c r="C112" s="178" t="s">
        <v>80</v>
      </c>
      <c r="D112" s="162"/>
      <c r="E112" s="163"/>
      <c r="F112" s="164"/>
      <c r="G112" s="165">
        <f>SUMIF(AG113:AG117,"&lt;&gt;NOR",G113:G117)</f>
        <v>0</v>
      </c>
      <c r="H112" s="159"/>
      <c r="I112" s="159">
        <f>SUM(I113:I117)</f>
        <v>2145.79</v>
      </c>
      <c r="J112" s="159"/>
      <c r="K112" s="159">
        <f>SUM(K113:K117)</f>
        <v>2205.9100000000003</v>
      </c>
      <c r="L112" s="159"/>
      <c r="M112" s="159">
        <f>SUM(M113:M117)</f>
        <v>0</v>
      </c>
      <c r="N112" s="159"/>
      <c r="O112" s="159">
        <f>SUM(O113:O117)</f>
        <v>0.01</v>
      </c>
      <c r="P112" s="159"/>
      <c r="Q112" s="159">
        <f>SUM(Q113:Q117)</f>
        <v>0.01</v>
      </c>
      <c r="R112" s="159"/>
      <c r="S112" s="159"/>
      <c r="T112" s="159"/>
      <c r="U112" s="159"/>
      <c r="V112" s="159">
        <f>SUM(V113:V117)</f>
        <v>5.88</v>
      </c>
      <c r="W112" s="159"/>
      <c r="AG112" t="s">
        <v>125</v>
      </c>
    </row>
    <row r="113" spans="1:60" outlineLevel="1" x14ac:dyDescent="0.2">
      <c r="A113" s="172">
        <v>78</v>
      </c>
      <c r="B113" s="173" t="s">
        <v>327</v>
      </c>
      <c r="C113" s="181" t="s">
        <v>328</v>
      </c>
      <c r="D113" s="174" t="s">
        <v>139</v>
      </c>
      <c r="E113" s="175">
        <v>6</v>
      </c>
      <c r="F113" s="176"/>
      <c r="G113" s="171">
        <f t="shared" ref="G113:G115" si="24">E113*F113</f>
        <v>0</v>
      </c>
      <c r="H113" s="154">
        <v>0</v>
      </c>
      <c r="I113" s="154">
        <f>ROUND(E113*H113,2)</f>
        <v>0</v>
      </c>
      <c r="J113" s="154">
        <v>55.3</v>
      </c>
      <c r="K113" s="154">
        <f>ROUND(E113*J113,2)</f>
        <v>331.8</v>
      </c>
      <c r="L113" s="154">
        <v>21</v>
      </c>
      <c r="M113" s="154">
        <f>G113*(1+L113/100)</f>
        <v>0</v>
      </c>
      <c r="N113" s="154">
        <v>0</v>
      </c>
      <c r="O113" s="154">
        <f>ROUND(E113*N113,2)</f>
        <v>0</v>
      </c>
      <c r="P113" s="154">
        <v>2E-3</v>
      </c>
      <c r="Q113" s="154">
        <f>ROUND(E113*P113,2)</f>
        <v>0.01</v>
      </c>
      <c r="R113" s="154"/>
      <c r="S113" s="154" t="s">
        <v>129</v>
      </c>
      <c r="T113" s="154" t="s">
        <v>129</v>
      </c>
      <c r="U113" s="154">
        <v>0.186</v>
      </c>
      <c r="V113" s="154">
        <f>ROUND(E113*U113,2)</f>
        <v>1.1200000000000001</v>
      </c>
      <c r="W113" s="154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130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72">
        <v>79</v>
      </c>
      <c r="B114" s="173" t="s">
        <v>329</v>
      </c>
      <c r="C114" s="181" t="s">
        <v>330</v>
      </c>
      <c r="D114" s="174" t="s">
        <v>136</v>
      </c>
      <c r="E114" s="175">
        <v>6</v>
      </c>
      <c r="F114" s="176"/>
      <c r="G114" s="171">
        <f t="shared" si="24"/>
        <v>0</v>
      </c>
      <c r="H114" s="154">
        <v>27.78</v>
      </c>
      <c r="I114" s="154">
        <f>ROUND(E114*H114,2)</f>
        <v>166.68</v>
      </c>
      <c r="J114" s="154">
        <v>103.72</v>
      </c>
      <c r="K114" s="154">
        <f>ROUND(E114*J114,2)</f>
        <v>622.32000000000005</v>
      </c>
      <c r="L114" s="154">
        <v>21</v>
      </c>
      <c r="M114" s="154">
        <f>G114*(1+L114/100)</f>
        <v>0</v>
      </c>
      <c r="N114" s="154">
        <v>6.0000000000000002E-5</v>
      </c>
      <c r="O114" s="154">
        <f>ROUND(E114*N114,2)</f>
        <v>0</v>
      </c>
      <c r="P114" s="154">
        <v>0</v>
      </c>
      <c r="Q114" s="154">
        <f>ROUND(E114*P114,2)</f>
        <v>0</v>
      </c>
      <c r="R114" s="154"/>
      <c r="S114" s="154" t="s">
        <v>129</v>
      </c>
      <c r="T114" s="154" t="s">
        <v>129</v>
      </c>
      <c r="U114" s="154">
        <v>0.28000000000000003</v>
      </c>
      <c r="V114" s="154">
        <f>ROUND(E114*U114,2)</f>
        <v>1.68</v>
      </c>
      <c r="W114" s="154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130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66">
        <v>80</v>
      </c>
      <c r="B115" s="167" t="s">
        <v>331</v>
      </c>
      <c r="C115" s="179" t="s">
        <v>332</v>
      </c>
      <c r="D115" s="168" t="s">
        <v>139</v>
      </c>
      <c r="E115" s="169">
        <v>9.8000000000000007</v>
      </c>
      <c r="F115" s="170"/>
      <c r="G115" s="171">
        <f t="shared" si="24"/>
        <v>0</v>
      </c>
      <c r="H115" s="154">
        <v>201.95</v>
      </c>
      <c r="I115" s="154">
        <f>ROUND(E115*H115,2)</f>
        <v>1979.11</v>
      </c>
      <c r="J115" s="154">
        <v>125.55</v>
      </c>
      <c r="K115" s="154">
        <f>ROUND(E115*J115,2)</f>
        <v>1230.3900000000001</v>
      </c>
      <c r="L115" s="154">
        <v>21</v>
      </c>
      <c r="M115" s="154">
        <f>G115*(1+L115/100)</f>
        <v>0</v>
      </c>
      <c r="N115" s="154">
        <v>8.8000000000000003E-4</v>
      </c>
      <c r="O115" s="154">
        <f>ROUND(E115*N115,2)</f>
        <v>0.01</v>
      </c>
      <c r="P115" s="154">
        <v>0</v>
      </c>
      <c r="Q115" s="154">
        <f>ROUND(E115*P115,2)</f>
        <v>0</v>
      </c>
      <c r="R115" s="154"/>
      <c r="S115" s="154" t="s">
        <v>129</v>
      </c>
      <c r="T115" s="154" t="s">
        <v>129</v>
      </c>
      <c r="U115" s="154">
        <v>0.30737999999999999</v>
      </c>
      <c r="V115" s="154">
        <f>ROUND(E115*U115,2)</f>
        <v>3.01</v>
      </c>
      <c r="W115" s="154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130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2"/>
      <c r="B116" s="153"/>
      <c r="C116" s="180" t="s">
        <v>334</v>
      </c>
      <c r="D116" s="155"/>
      <c r="E116" s="156">
        <v>9.8000000000000007</v>
      </c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132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2">
        <v>81</v>
      </c>
      <c r="B117" s="173" t="s">
        <v>335</v>
      </c>
      <c r="C117" s="181" t="s">
        <v>336</v>
      </c>
      <c r="D117" s="174" t="s">
        <v>211</v>
      </c>
      <c r="E117" s="175">
        <v>1.9869999999999999E-2</v>
      </c>
      <c r="F117" s="176"/>
      <c r="G117" s="171">
        <f>E117*F117</f>
        <v>0</v>
      </c>
      <c r="H117" s="154">
        <v>0</v>
      </c>
      <c r="I117" s="154">
        <f>ROUND(E117*H117,2)</f>
        <v>0</v>
      </c>
      <c r="J117" s="154">
        <v>1077</v>
      </c>
      <c r="K117" s="154">
        <f>ROUND(E117*J117,2)</f>
        <v>21.4</v>
      </c>
      <c r="L117" s="154">
        <v>21</v>
      </c>
      <c r="M117" s="154">
        <f>G117*(1+L117/100)</f>
        <v>0</v>
      </c>
      <c r="N117" s="154">
        <v>0</v>
      </c>
      <c r="O117" s="154">
        <f>ROUND(E117*N117,2)</f>
        <v>0</v>
      </c>
      <c r="P117" s="154">
        <v>0</v>
      </c>
      <c r="Q117" s="154">
        <f>ROUND(E117*P117,2)</f>
        <v>0</v>
      </c>
      <c r="R117" s="154"/>
      <c r="S117" s="154" t="s">
        <v>129</v>
      </c>
      <c r="T117" s="154" t="s">
        <v>129</v>
      </c>
      <c r="U117" s="154">
        <v>3.5630000000000002</v>
      </c>
      <c r="V117" s="154">
        <f>ROUND(E117*U117,2)</f>
        <v>7.0000000000000007E-2</v>
      </c>
      <c r="W117" s="154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212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x14ac:dyDescent="0.2">
      <c r="A118" s="160" t="s">
        <v>124</v>
      </c>
      <c r="B118" s="161" t="s">
        <v>81</v>
      </c>
      <c r="C118" s="178" t="s">
        <v>82</v>
      </c>
      <c r="D118" s="162"/>
      <c r="E118" s="163"/>
      <c r="F118" s="164"/>
      <c r="G118" s="165">
        <f>SUMIF(AG119:AG123,"&lt;&gt;NOR",G119:G123)</f>
        <v>0</v>
      </c>
      <c r="H118" s="159"/>
      <c r="I118" s="159">
        <f>SUM(I119:I123)</f>
        <v>4598</v>
      </c>
      <c r="J118" s="159"/>
      <c r="K118" s="159">
        <f>SUM(K119:K123)</f>
        <v>1553.98</v>
      </c>
      <c r="L118" s="159"/>
      <c r="M118" s="159">
        <f>SUM(M119:M123)</f>
        <v>0</v>
      </c>
      <c r="N118" s="159"/>
      <c r="O118" s="159">
        <f>SUM(O119:O123)</f>
        <v>0.04</v>
      </c>
      <c r="P118" s="159"/>
      <c r="Q118" s="159">
        <f>SUM(Q119:Q123)</f>
        <v>0</v>
      </c>
      <c r="R118" s="159"/>
      <c r="S118" s="159"/>
      <c r="T118" s="159"/>
      <c r="U118" s="159"/>
      <c r="V118" s="159">
        <f>SUM(V119:V123)</f>
        <v>4.55</v>
      </c>
      <c r="W118" s="159"/>
      <c r="AG118" t="s">
        <v>125</v>
      </c>
    </row>
    <row r="119" spans="1:60" outlineLevel="1" x14ac:dyDescent="0.2">
      <c r="A119" s="172">
        <v>82</v>
      </c>
      <c r="B119" s="173" t="s">
        <v>337</v>
      </c>
      <c r="C119" s="181" t="s">
        <v>338</v>
      </c>
      <c r="D119" s="174" t="s">
        <v>136</v>
      </c>
      <c r="E119" s="175">
        <v>2</v>
      </c>
      <c r="F119" s="176"/>
      <c r="G119" s="171">
        <f t="shared" ref="G119:G123" si="25">E119*F119</f>
        <v>0</v>
      </c>
      <c r="H119" s="154">
        <v>0</v>
      </c>
      <c r="I119" s="154">
        <f t="shared" ref="I119:I123" si="26">ROUND(E119*H119,2)</f>
        <v>0</v>
      </c>
      <c r="J119" s="154">
        <v>476</v>
      </c>
      <c r="K119" s="154">
        <f t="shared" ref="K119:K123" si="27">ROUND(E119*J119,2)</f>
        <v>952</v>
      </c>
      <c r="L119" s="154">
        <v>21</v>
      </c>
      <c r="M119" s="154">
        <f t="shared" ref="M119:M123" si="28">G119*(1+L119/100)</f>
        <v>0</v>
      </c>
      <c r="N119" s="154">
        <v>0</v>
      </c>
      <c r="O119" s="154">
        <f t="shared" ref="O119:O123" si="29">ROUND(E119*N119,2)</f>
        <v>0</v>
      </c>
      <c r="P119" s="154">
        <v>0</v>
      </c>
      <c r="Q119" s="154">
        <f t="shared" ref="Q119:Q123" si="30">ROUND(E119*P119,2)</f>
        <v>0</v>
      </c>
      <c r="R119" s="154"/>
      <c r="S119" s="154" t="s">
        <v>129</v>
      </c>
      <c r="T119" s="154" t="s">
        <v>129</v>
      </c>
      <c r="U119" s="154">
        <v>1.45</v>
      </c>
      <c r="V119" s="154">
        <f t="shared" ref="V119:V123" si="31">ROUND(E119*U119,2)</f>
        <v>2.9</v>
      </c>
      <c r="W119" s="154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130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2">
        <v>83</v>
      </c>
      <c r="B120" s="173" t="s">
        <v>339</v>
      </c>
      <c r="C120" s="181" t="s">
        <v>340</v>
      </c>
      <c r="D120" s="174" t="s">
        <v>136</v>
      </c>
      <c r="E120" s="175">
        <v>2</v>
      </c>
      <c r="F120" s="176"/>
      <c r="G120" s="171">
        <f t="shared" si="25"/>
        <v>0</v>
      </c>
      <c r="H120" s="154">
        <v>0</v>
      </c>
      <c r="I120" s="154">
        <f t="shared" si="26"/>
        <v>0</v>
      </c>
      <c r="J120" s="154">
        <v>286.5</v>
      </c>
      <c r="K120" s="154">
        <f t="shared" si="27"/>
        <v>573</v>
      </c>
      <c r="L120" s="154">
        <v>21</v>
      </c>
      <c r="M120" s="154">
        <f t="shared" si="28"/>
        <v>0</v>
      </c>
      <c r="N120" s="154">
        <v>0</v>
      </c>
      <c r="O120" s="154">
        <f t="shared" si="29"/>
        <v>0</v>
      </c>
      <c r="P120" s="154">
        <v>0</v>
      </c>
      <c r="Q120" s="154">
        <f t="shared" si="30"/>
        <v>0</v>
      </c>
      <c r="R120" s="154"/>
      <c r="S120" s="154" t="s">
        <v>129</v>
      </c>
      <c r="T120" s="154" t="s">
        <v>129</v>
      </c>
      <c r="U120" s="154">
        <v>0.77500000000000002</v>
      </c>
      <c r="V120" s="154">
        <f t="shared" si="31"/>
        <v>1.55</v>
      </c>
      <c r="W120" s="154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130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2">
        <v>84</v>
      </c>
      <c r="B121" s="173" t="s">
        <v>343</v>
      </c>
      <c r="C121" s="181" t="s">
        <v>344</v>
      </c>
      <c r="D121" s="174" t="s">
        <v>136</v>
      </c>
      <c r="E121" s="175">
        <v>2</v>
      </c>
      <c r="F121" s="176"/>
      <c r="G121" s="171">
        <f t="shared" si="25"/>
        <v>0</v>
      </c>
      <c r="H121" s="154">
        <v>1906</v>
      </c>
      <c r="I121" s="154">
        <f t="shared" si="26"/>
        <v>3812</v>
      </c>
      <c r="J121" s="154">
        <v>0</v>
      </c>
      <c r="K121" s="154">
        <f t="shared" si="27"/>
        <v>0</v>
      </c>
      <c r="L121" s="154">
        <v>21</v>
      </c>
      <c r="M121" s="154">
        <f t="shared" si="28"/>
        <v>0</v>
      </c>
      <c r="N121" s="154">
        <v>2.0500000000000001E-2</v>
      </c>
      <c r="O121" s="154">
        <f t="shared" si="29"/>
        <v>0.04</v>
      </c>
      <c r="P121" s="154">
        <v>0</v>
      </c>
      <c r="Q121" s="154">
        <f t="shared" si="30"/>
        <v>0</v>
      </c>
      <c r="R121" s="154" t="s">
        <v>177</v>
      </c>
      <c r="S121" s="154" t="s">
        <v>129</v>
      </c>
      <c r="T121" s="154" t="s">
        <v>129</v>
      </c>
      <c r="U121" s="154">
        <v>0</v>
      </c>
      <c r="V121" s="154">
        <f t="shared" si="31"/>
        <v>0</v>
      </c>
      <c r="W121" s="154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178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2">
        <v>85</v>
      </c>
      <c r="B122" s="173" t="s">
        <v>345</v>
      </c>
      <c r="C122" s="181" t="s">
        <v>346</v>
      </c>
      <c r="D122" s="174" t="s">
        <v>136</v>
      </c>
      <c r="E122" s="175">
        <v>2</v>
      </c>
      <c r="F122" s="176"/>
      <c r="G122" s="171">
        <f t="shared" si="25"/>
        <v>0</v>
      </c>
      <c r="H122" s="154">
        <v>393</v>
      </c>
      <c r="I122" s="154">
        <f t="shared" si="26"/>
        <v>786</v>
      </c>
      <c r="J122" s="154">
        <v>0</v>
      </c>
      <c r="K122" s="154">
        <f t="shared" si="27"/>
        <v>0</v>
      </c>
      <c r="L122" s="154">
        <v>21</v>
      </c>
      <c r="M122" s="154">
        <f t="shared" si="28"/>
        <v>0</v>
      </c>
      <c r="N122" s="154">
        <v>7.5000000000000002E-4</v>
      </c>
      <c r="O122" s="154">
        <f t="shared" si="29"/>
        <v>0</v>
      </c>
      <c r="P122" s="154">
        <v>0</v>
      </c>
      <c r="Q122" s="154">
        <f t="shared" si="30"/>
        <v>0</v>
      </c>
      <c r="R122" s="154" t="s">
        <v>177</v>
      </c>
      <c r="S122" s="154" t="s">
        <v>129</v>
      </c>
      <c r="T122" s="154" t="s">
        <v>129</v>
      </c>
      <c r="U122" s="154">
        <v>0</v>
      </c>
      <c r="V122" s="154">
        <f t="shared" si="31"/>
        <v>0</v>
      </c>
      <c r="W122" s="154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178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2">
        <v>86</v>
      </c>
      <c r="B123" s="173" t="s">
        <v>347</v>
      </c>
      <c r="C123" s="181" t="s">
        <v>348</v>
      </c>
      <c r="D123" s="174" t="s">
        <v>211</v>
      </c>
      <c r="E123" s="175">
        <v>4.2750000000000003E-2</v>
      </c>
      <c r="F123" s="176"/>
      <c r="G123" s="171">
        <f t="shared" si="25"/>
        <v>0</v>
      </c>
      <c r="H123" s="154">
        <v>0</v>
      </c>
      <c r="I123" s="154">
        <f t="shared" si="26"/>
        <v>0</v>
      </c>
      <c r="J123" s="154">
        <v>678</v>
      </c>
      <c r="K123" s="154">
        <f t="shared" si="27"/>
        <v>28.98</v>
      </c>
      <c r="L123" s="154">
        <v>21</v>
      </c>
      <c r="M123" s="154">
        <f t="shared" si="28"/>
        <v>0</v>
      </c>
      <c r="N123" s="154">
        <v>0</v>
      </c>
      <c r="O123" s="154">
        <f t="shared" si="29"/>
        <v>0</v>
      </c>
      <c r="P123" s="154">
        <v>0</v>
      </c>
      <c r="Q123" s="154">
        <f t="shared" si="30"/>
        <v>0</v>
      </c>
      <c r="R123" s="154"/>
      <c r="S123" s="154" t="s">
        <v>129</v>
      </c>
      <c r="T123" s="154" t="s">
        <v>129</v>
      </c>
      <c r="U123" s="154">
        <v>2.2549999999999999</v>
      </c>
      <c r="V123" s="154">
        <f t="shared" si="31"/>
        <v>0.1</v>
      </c>
      <c r="W123" s="154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212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x14ac:dyDescent="0.2">
      <c r="A124" s="160" t="s">
        <v>124</v>
      </c>
      <c r="B124" s="161" t="s">
        <v>83</v>
      </c>
      <c r="C124" s="178" t="s">
        <v>84</v>
      </c>
      <c r="D124" s="162"/>
      <c r="E124" s="163"/>
      <c r="F124" s="164"/>
      <c r="G124" s="165">
        <f>SUMIF(AG125:AG140,"&lt;&gt;NOR",G125:G140)</f>
        <v>0</v>
      </c>
      <c r="H124" s="159"/>
      <c r="I124" s="159">
        <f>SUM(I125:I140)</f>
        <v>3761.68</v>
      </c>
      <c r="J124" s="159"/>
      <c r="K124" s="159">
        <f>SUM(K125:K140)</f>
        <v>5193.43</v>
      </c>
      <c r="L124" s="159"/>
      <c r="M124" s="159">
        <f>SUM(M125:M140)</f>
        <v>0</v>
      </c>
      <c r="N124" s="159"/>
      <c r="O124" s="159">
        <f>SUM(O125:O140)</f>
        <v>0.2</v>
      </c>
      <c r="P124" s="159"/>
      <c r="Q124" s="159">
        <f>SUM(Q125:Q140)</f>
        <v>0</v>
      </c>
      <c r="R124" s="159"/>
      <c r="S124" s="159"/>
      <c r="T124" s="159"/>
      <c r="U124" s="159"/>
      <c r="V124" s="159">
        <f>SUM(V125:V140)</f>
        <v>11.99</v>
      </c>
      <c r="W124" s="159"/>
      <c r="AG124" t="s">
        <v>125</v>
      </c>
    </row>
    <row r="125" spans="1:60" outlineLevel="1" x14ac:dyDescent="0.2">
      <c r="A125" s="166">
        <v>87</v>
      </c>
      <c r="B125" s="167" t="s">
        <v>349</v>
      </c>
      <c r="C125" s="179" t="s">
        <v>350</v>
      </c>
      <c r="D125" s="168" t="s">
        <v>128</v>
      </c>
      <c r="E125" s="169">
        <v>7.52</v>
      </c>
      <c r="F125" s="170"/>
      <c r="G125" s="171">
        <f>E125*F125</f>
        <v>0</v>
      </c>
      <c r="H125" s="154">
        <v>0</v>
      </c>
      <c r="I125" s="154">
        <f>ROUND(E125*H125,2)</f>
        <v>0</v>
      </c>
      <c r="J125" s="154">
        <v>195.5</v>
      </c>
      <c r="K125" s="154">
        <f>ROUND(E125*J125,2)</f>
        <v>1470.16</v>
      </c>
      <c r="L125" s="154">
        <v>21</v>
      </c>
      <c r="M125" s="154">
        <f>G125*(1+L125/100)</f>
        <v>0</v>
      </c>
      <c r="N125" s="154">
        <v>0</v>
      </c>
      <c r="O125" s="154">
        <f>ROUND(E125*N125,2)</f>
        <v>0</v>
      </c>
      <c r="P125" s="154">
        <v>0</v>
      </c>
      <c r="Q125" s="154">
        <f>ROUND(E125*P125,2)</f>
        <v>0</v>
      </c>
      <c r="R125" s="154"/>
      <c r="S125" s="154" t="s">
        <v>129</v>
      </c>
      <c r="T125" s="154" t="s">
        <v>171</v>
      </c>
      <c r="U125" s="154">
        <v>0.255</v>
      </c>
      <c r="V125" s="154">
        <f>ROUND(E125*U125,2)</f>
        <v>1.92</v>
      </c>
      <c r="W125" s="154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130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2"/>
      <c r="B126" s="153"/>
      <c r="C126" s="180" t="s">
        <v>472</v>
      </c>
      <c r="D126" s="155"/>
      <c r="E126" s="156">
        <v>7.52</v>
      </c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132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2">
        <v>88</v>
      </c>
      <c r="B127" s="173" t="s">
        <v>351</v>
      </c>
      <c r="C127" s="181" t="s">
        <v>352</v>
      </c>
      <c r="D127" s="174" t="s">
        <v>128</v>
      </c>
      <c r="E127" s="175">
        <v>7.52</v>
      </c>
      <c r="F127" s="176"/>
      <c r="G127" s="171">
        <f t="shared" ref="G127:G128" si="32">E127*F127</f>
        <v>0</v>
      </c>
      <c r="H127" s="154">
        <v>20.58</v>
      </c>
      <c r="I127" s="154">
        <f>ROUND(E127*H127,2)</f>
        <v>154.76</v>
      </c>
      <c r="J127" s="154">
        <v>18.72</v>
      </c>
      <c r="K127" s="154">
        <f>ROUND(E127*J127,2)</f>
        <v>140.77000000000001</v>
      </c>
      <c r="L127" s="154">
        <v>21</v>
      </c>
      <c r="M127" s="154">
        <f>G127*(1+L127/100)</f>
        <v>0</v>
      </c>
      <c r="N127" s="154">
        <v>2.1000000000000001E-4</v>
      </c>
      <c r="O127" s="154">
        <f>ROUND(E127*N127,2)</f>
        <v>0</v>
      </c>
      <c r="P127" s="154">
        <v>0</v>
      </c>
      <c r="Q127" s="154">
        <f>ROUND(E127*P127,2)</f>
        <v>0</v>
      </c>
      <c r="R127" s="154"/>
      <c r="S127" s="154" t="s">
        <v>129</v>
      </c>
      <c r="T127" s="154" t="s">
        <v>129</v>
      </c>
      <c r="U127" s="154">
        <v>0.05</v>
      </c>
      <c r="V127" s="154">
        <f>ROUND(E127*U127,2)</f>
        <v>0.38</v>
      </c>
      <c r="W127" s="154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130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66">
        <v>89</v>
      </c>
      <c r="B128" s="167" t="s">
        <v>353</v>
      </c>
      <c r="C128" s="179" t="s">
        <v>354</v>
      </c>
      <c r="D128" s="168" t="s">
        <v>139</v>
      </c>
      <c r="E128" s="169">
        <v>3.12</v>
      </c>
      <c r="F128" s="170"/>
      <c r="G128" s="171">
        <f t="shared" si="32"/>
        <v>0</v>
      </c>
      <c r="H128" s="154">
        <v>7.96</v>
      </c>
      <c r="I128" s="154">
        <f>ROUND(E128*H128,2)</f>
        <v>24.84</v>
      </c>
      <c r="J128" s="154">
        <v>88.34</v>
      </c>
      <c r="K128" s="154">
        <f>ROUND(E128*J128,2)</f>
        <v>275.62</v>
      </c>
      <c r="L128" s="154">
        <v>21</v>
      </c>
      <c r="M128" s="154">
        <f>G128*(1+L128/100)</f>
        <v>0</v>
      </c>
      <c r="N128" s="154">
        <v>3.2000000000000003E-4</v>
      </c>
      <c r="O128" s="154">
        <f>ROUND(E128*N128,2)</f>
        <v>0</v>
      </c>
      <c r="P128" s="154">
        <v>0</v>
      </c>
      <c r="Q128" s="154">
        <f>ROUND(E128*P128,2)</f>
        <v>0</v>
      </c>
      <c r="R128" s="154"/>
      <c r="S128" s="154" t="s">
        <v>129</v>
      </c>
      <c r="T128" s="154" t="s">
        <v>129</v>
      </c>
      <c r="U128" s="154">
        <v>0.23599999999999999</v>
      </c>
      <c r="V128" s="154">
        <f>ROUND(E128*U128,2)</f>
        <v>0.74</v>
      </c>
      <c r="W128" s="154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130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2"/>
      <c r="B129" s="153"/>
      <c r="C129" s="180" t="s">
        <v>355</v>
      </c>
      <c r="D129" s="155"/>
      <c r="E129" s="156">
        <v>3.12</v>
      </c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132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72">
        <v>90</v>
      </c>
      <c r="B130" s="173" t="s">
        <v>357</v>
      </c>
      <c r="C130" s="181" t="s">
        <v>358</v>
      </c>
      <c r="D130" s="174" t="s">
        <v>128</v>
      </c>
      <c r="E130" s="175">
        <v>7.52</v>
      </c>
      <c r="F130" s="176"/>
      <c r="G130" s="171">
        <f t="shared" ref="G130:G131" si="33">E130*F130</f>
        <v>0</v>
      </c>
      <c r="H130" s="154">
        <v>84.85</v>
      </c>
      <c r="I130" s="154">
        <f>ROUND(E130*H130,2)</f>
        <v>638.07000000000005</v>
      </c>
      <c r="J130" s="154">
        <v>366.15</v>
      </c>
      <c r="K130" s="154">
        <f>ROUND(E130*J130,2)</f>
        <v>2753.45</v>
      </c>
      <c r="L130" s="154">
        <v>21</v>
      </c>
      <c r="M130" s="154">
        <f>G130*(1+L130/100)</f>
        <v>0</v>
      </c>
      <c r="N130" s="154">
        <v>5.0400000000000002E-3</v>
      </c>
      <c r="O130" s="154">
        <f>ROUND(E130*N130,2)</f>
        <v>0.04</v>
      </c>
      <c r="P130" s="154">
        <v>0</v>
      </c>
      <c r="Q130" s="154">
        <f>ROUND(E130*P130,2)</f>
        <v>0</v>
      </c>
      <c r="R130" s="154"/>
      <c r="S130" s="154" t="s">
        <v>129</v>
      </c>
      <c r="T130" s="154" t="s">
        <v>129</v>
      </c>
      <c r="U130" s="154">
        <v>0.97799999999999998</v>
      </c>
      <c r="V130" s="154">
        <f>ROUND(E130*U130,2)</f>
        <v>7.35</v>
      </c>
      <c r="W130" s="154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130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66">
        <v>91</v>
      </c>
      <c r="B131" s="167" t="s">
        <v>359</v>
      </c>
      <c r="C131" s="179" t="s">
        <v>360</v>
      </c>
      <c r="D131" s="168" t="s">
        <v>128</v>
      </c>
      <c r="E131" s="169">
        <v>3.3319999999999999</v>
      </c>
      <c r="F131" s="170"/>
      <c r="G131" s="171">
        <f t="shared" si="33"/>
        <v>0</v>
      </c>
      <c r="H131" s="154">
        <v>0</v>
      </c>
      <c r="I131" s="154">
        <f>ROUND(E131*H131,2)</f>
        <v>0</v>
      </c>
      <c r="J131" s="154">
        <v>11.2</v>
      </c>
      <c r="K131" s="154">
        <f>ROUND(E131*J131,2)</f>
        <v>37.32</v>
      </c>
      <c r="L131" s="154">
        <v>21</v>
      </c>
      <c r="M131" s="154">
        <f>G131*(1+L131/100)</f>
        <v>0</v>
      </c>
      <c r="N131" s="154">
        <v>0</v>
      </c>
      <c r="O131" s="154">
        <f>ROUND(E131*N131,2)</f>
        <v>0</v>
      </c>
      <c r="P131" s="154">
        <v>0</v>
      </c>
      <c r="Q131" s="154">
        <f>ROUND(E131*P131,2)</f>
        <v>0</v>
      </c>
      <c r="R131" s="154"/>
      <c r="S131" s="154" t="s">
        <v>129</v>
      </c>
      <c r="T131" s="154" t="s">
        <v>129</v>
      </c>
      <c r="U131" s="154">
        <v>0.03</v>
      </c>
      <c r="V131" s="154">
        <f>ROUND(E131*U131,2)</f>
        <v>0.1</v>
      </c>
      <c r="W131" s="154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130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2"/>
      <c r="B132" s="153"/>
      <c r="C132" s="180" t="s">
        <v>361</v>
      </c>
      <c r="D132" s="155"/>
      <c r="E132" s="156">
        <v>3.3319999999999999</v>
      </c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132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72">
        <v>92</v>
      </c>
      <c r="B133" s="173" t="s">
        <v>362</v>
      </c>
      <c r="C133" s="181" t="s">
        <v>363</v>
      </c>
      <c r="D133" s="174" t="s">
        <v>128</v>
      </c>
      <c r="E133" s="175">
        <v>7.52</v>
      </c>
      <c r="F133" s="176"/>
      <c r="G133" s="171">
        <f t="shared" ref="G133:G134" si="34">E133*F133</f>
        <v>0</v>
      </c>
      <c r="H133" s="154">
        <v>19.8</v>
      </c>
      <c r="I133" s="154">
        <f>ROUND(E133*H133,2)</f>
        <v>148.9</v>
      </c>
      <c r="J133" s="154">
        <v>0</v>
      </c>
      <c r="K133" s="154">
        <f>ROUND(E133*J133,2)</f>
        <v>0</v>
      </c>
      <c r="L133" s="154">
        <v>21</v>
      </c>
      <c r="M133" s="154">
        <f>G133*(1+L133/100)</f>
        <v>0</v>
      </c>
      <c r="N133" s="154">
        <v>8.0000000000000004E-4</v>
      </c>
      <c r="O133" s="154">
        <f>ROUND(E133*N133,2)</f>
        <v>0.01</v>
      </c>
      <c r="P133" s="154">
        <v>0</v>
      </c>
      <c r="Q133" s="154">
        <f>ROUND(E133*P133,2)</f>
        <v>0</v>
      </c>
      <c r="R133" s="154"/>
      <c r="S133" s="154" t="s">
        <v>129</v>
      </c>
      <c r="T133" s="154" t="s">
        <v>129</v>
      </c>
      <c r="U133" s="154">
        <v>0</v>
      </c>
      <c r="V133" s="154">
        <f>ROUND(E133*U133,2)</f>
        <v>0</v>
      </c>
      <c r="W133" s="154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130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66">
        <v>93</v>
      </c>
      <c r="B134" s="167" t="s">
        <v>364</v>
      </c>
      <c r="C134" s="179" t="s">
        <v>365</v>
      </c>
      <c r="D134" s="168" t="s">
        <v>139</v>
      </c>
      <c r="E134" s="169">
        <v>12.52</v>
      </c>
      <c r="F134" s="170"/>
      <c r="G134" s="171">
        <f t="shared" si="34"/>
        <v>0</v>
      </c>
      <c r="H134" s="154">
        <v>13.02</v>
      </c>
      <c r="I134" s="154">
        <f>ROUND(E134*H134,2)</f>
        <v>163.01</v>
      </c>
      <c r="J134" s="154">
        <v>25.88</v>
      </c>
      <c r="K134" s="154">
        <f>ROUND(E134*J134,2)</f>
        <v>324.02</v>
      </c>
      <c r="L134" s="154">
        <v>21</v>
      </c>
      <c r="M134" s="154">
        <f>G134*(1+L134/100)</f>
        <v>0</v>
      </c>
      <c r="N134" s="154">
        <v>4.0000000000000003E-5</v>
      </c>
      <c r="O134" s="154">
        <f>ROUND(E134*N134,2)</f>
        <v>0</v>
      </c>
      <c r="P134" s="154">
        <v>0</v>
      </c>
      <c r="Q134" s="154">
        <f>ROUND(E134*P134,2)</f>
        <v>0</v>
      </c>
      <c r="R134" s="154"/>
      <c r="S134" s="154" t="s">
        <v>129</v>
      </c>
      <c r="T134" s="154" t="s">
        <v>129</v>
      </c>
      <c r="U134" s="154">
        <v>7.0000000000000007E-2</v>
      </c>
      <c r="V134" s="154">
        <f>ROUND(E134*U134,2)</f>
        <v>0.88</v>
      </c>
      <c r="W134" s="154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130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2.5" outlineLevel="1" x14ac:dyDescent="0.2">
      <c r="A135" s="152"/>
      <c r="B135" s="153"/>
      <c r="C135" s="180" t="s">
        <v>367</v>
      </c>
      <c r="D135" s="155"/>
      <c r="E135" s="156">
        <v>12.52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132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2">
        <v>94</v>
      </c>
      <c r="B136" s="173" t="s">
        <v>368</v>
      </c>
      <c r="C136" s="181" t="s">
        <v>369</v>
      </c>
      <c r="D136" s="174" t="s">
        <v>139</v>
      </c>
      <c r="E136" s="175">
        <v>0.8</v>
      </c>
      <c r="F136" s="176"/>
      <c r="G136" s="171">
        <f t="shared" ref="G136:G138" si="35">E136*F136</f>
        <v>0</v>
      </c>
      <c r="H136" s="154">
        <v>0</v>
      </c>
      <c r="I136" s="154">
        <f>ROUND(E136*H136,2)</f>
        <v>0</v>
      </c>
      <c r="J136" s="154">
        <v>56.2</v>
      </c>
      <c r="K136" s="154">
        <f>ROUND(E136*J136,2)</f>
        <v>44.96</v>
      </c>
      <c r="L136" s="154">
        <v>21</v>
      </c>
      <c r="M136" s="154">
        <f>G136*(1+L136/100)</f>
        <v>0</v>
      </c>
      <c r="N136" s="154">
        <v>0</v>
      </c>
      <c r="O136" s="154">
        <f>ROUND(E136*N136,2)</f>
        <v>0</v>
      </c>
      <c r="P136" s="154">
        <v>0</v>
      </c>
      <c r="Q136" s="154">
        <f>ROUND(E136*P136,2)</f>
        <v>0</v>
      </c>
      <c r="R136" s="154"/>
      <c r="S136" s="154" t="s">
        <v>129</v>
      </c>
      <c r="T136" s="154" t="s">
        <v>129</v>
      </c>
      <c r="U136" s="154">
        <v>0.15</v>
      </c>
      <c r="V136" s="154">
        <f>ROUND(E136*U136,2)</f>
        <v>0.12</v>
      </c>
      <c r="W136" s="154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130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72">
        <v>95</v>
      </c>
      <c r="B137" s="173" t="s">
        <v>370</v>
      </c>
      <c r="C137" s="181" t="s">
        <v>371</v>
      </c>
      <c r="D137" s="174" t="s">
        <v>136</v>
      </c>
      <c r="E137" s="175">
        <v>1</v>
      </c>
      <c r="F137" s="176"/>
      <c r="G137" s="171">
        <f t="shared" si="35"/>
        <v>0</v>
      </c>
      <c r="H137" s="154">
        <v>150.5</v>
      </c>
      <c r="I137" s="154">
        <f>ROUND(E137*H137,2)</f>
        <v>150.5</v>
      </c>
      <c r="J137" s="154">
        <v>0</v>
      </c>
      <c r="K137" s="154">
        <f>ROUND(E137*J137,2)</f>
        <v>0</v>
      </c>
      <c r="L137" s="154">
        <v>21</v>
      </c>
      <c r="M137" s="154">
        <f>G137*(1+L137/100)</f>
        <v>0</v>
      </c>
      <c r="N137" s="154">
        <v>1.7000000000000001E-4</v>
      </c>
      <c r="O137" s="154">
        <f>ROUND(E137*N137,2)</f>
        <v>0</v>
      </c>
      <c r="P137" s="154">
        <v>0</v>
      </c>
      <c r="Q137" s="154">
        <f>ROUND(E137*P137,2)</f>
        <v>0</v>
      </c>
      <c r="R137" s="154" t="s">
        <v>177</v>
      </c>
      <c r="S137" s="154" t="s">
        <v>129</v>
      </c>
      <c r="T137" s="154" t="s">
        <v>129</v>
      </c>
      <c r="U137" s="154">
        <v>0</v>
      </c>
      <c r="V137" s="154">
        <f>ROUND(E137*U137,2)</f>
        <v>0</v>
      </c>
      <c r="W137" s="154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178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66">
        <v>96</v>
      </c>
      <c r="B138" s="167" t="s">
        <v>372</v>
      </c>
      <c r="C138" s="179" t="s">
        <v>373</v>
      </c>
      <c r="D138" s="168" t="s">
        <v>128</v>
      </c>
      <c r="E138" s="169">
        <v>8.2720000000000002</v>
      </c>
      <c r="F138" s="170"/>
      <c r="G138" s="171">
        <f t="shared" si="35"/>
        <v>0</v>
      </c>
      <c r="H138" s="154">
        <v>300</v>
      </c>
      <c r="I138" s="154">
        <f>ROUND(E138*H138,2)</f>
        <v>2481.6</v>
      </c>
      <c r="J138" s="154">
        <v>0</v>
      </c>
      <c r="K138" s="154">
        <f>ROUND(E138*J138,2)</f>
        <v>0</v>
      </c>
      <c r="L138" s="154">
        <v>21</v>
      </c>
      <c r="M138" s="154">
        <f>G138*(1+L138/100)</f>
        <v>0</v>
      </c>
      <c r="N138" s="154">
        <v>1.7999999999999999E-2</v>
      </c>
      <c r="O138" s="154">
        <f>ROUND(E138*N138,2)</f>
        <v>0.15</v>
      </c>
      <c r="P138" s="154">
        <v>0</v>
      </c>
      <c r="Q138" s="154">
        <f>ROUND(E138*P138,2)</f>
        <v>0</v>
      </c>
      <c r="R138" s="154" t="s">
        <v>177</v>
      </c>
      <c r="S138" s="154" t="s">
        <v>129</v>
      </c>
      <c r="T138" s="154" t="s">
        <v>171</v>
      </c>
      <c r="U138" s="154">
        <v>0</v>
      </c>
      <c r="V138" s="154">
        <f>ROUND(E138*U138,2)</f>
        <v>0</v>
      </c>
      <c r="W138" s="154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178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2"/>
      <c r="B139" s="153"/>
      <c r="C139" s="182" t="s">
        <v>374</v>
      </c>
      <c r="D139" s="157"/>
      <c r="E139" s="158">
        <v>1.7921</v>
      </c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132</v>
      </c>
      <c r="AH139" s="149">
        <v>4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2">
        <v>97</v>
      </c>
      <c r="B140" s="173" t="s">
        <v>375</v>
      </c>
      <c r="C140" s="181" t="s">
        <v>376</v>
      </c>
      <c r="D140" s="174" t="s">
        <v>211</v>
      </c>
      <c r="E140" s="175">
        <v>0.31540000000000001</v>
      </c>
      <c r="F140" s="176"/>
      <c r="G140" s="171">
        <f>E140*F140</f>
        <v>0</v>
      </c>
      <c r="H140" s="154">
        <v>0</v>
      </c>
      <c r="I140" s="154">
        <f>ROUND(E140*H140,2)</f>
        <v>0</v>
      </c>
      <c r="J140" s="154">
        <v>466.5</v>
      </c>
      <c r="K140" s="154">
        <f>ROUND(E140*J140,2)</f>
        <v>147.13</v>
      </c>
      <c r="L140" s="154">
        <v>21</v>
      </c>
      <c r="M140" s="154">
        <f>G140*(1+L140/100)</f>
        <v>0</v>
      </c>
      <c r="N140" s="154">
        <v>0</v>
      </c>
      <c r="O140" s="154">
        <f>ROUND(E140*N140,2)</f>
        <v>0</v>
      </c>
      <c r="P140" s="154">
        <v>0</v>
      </c>
      <c r="Q140" s="154">
        <f>ROUND(E140*P140,2)</f>
        <v>0</v>
      </c>
      <c r="R140" s="154"/>
      <c r="S140" s="154" t="s">
        <v>129</v>
      </c>
      <c r="T140" s="154" t="s">
        <v>129</v>
      </c>
      <c r="U140" s="154">
        <v>1.5980000000000001</v>
      </c>
      <c r="V140" s="154">
        <f>ROUND(E140*U140,2)</f>
        <v>0.5</v>
      </c>
      <c r="W140" s="154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212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x14ac:dyDescent="0.2">
      <c r="A141" s="160" t="s">
        <v>124</v>
      </c>
      <c r="B141" s="161" t="s">
        <v>87</v>
      </c>
      <c r="C141" s="178" t="s">
        <v>88</v>
      </c>
      <c r="D141" s="162"/>
      <c r="E141" s="163"/>
      <c r="F141" s="164"/>
      <c r="G141" s="165">
        <f>SUMIF(AG142:AG155,"&lt;&gt;NOR",G142:G155)</f>
        <v>0</v>
      </c>
      <c r="H141" s="159"/>
      <c r="I141" s="159">
        <f>SUM(I142:I155)</f>
        <v>12736.29</v>
      </c>
      <c r="J141" s="159"/>
      <c r="K141" s="159">
        <f>SUM(K142:K155)</f>
        <v>14222.23</v>
      </c>
      <c r="L141" s="159"/>
      <c r="M141" s="159">
        <f>SUM(M142:M155)</f>
        <v>0</v>
      </c>
      <c r="N141" s="159"/>
      <c r="O141" s="159">
        <f>SUM(O142:O155)</f>
        <v>0.52</v>
      </c>
      <c r="P141" s="159"/>
      <c r="Q141" s="159">
        <f>SUM(Q142:Q155)</f>
        <v>0</v>
      </c>
      <c r="R141" s="159"/>
      <c r="S141" s="159"/>
      <c r="T141" s="159"/>
      <c r="U141" s="159"/>
      <c r="V141" s="159">
        <f>SUM(V142:V155)</f>
        <v>38</v>
      </c>
      <c r="W141" s="159"/>
      <c r="AG141" t="s">
        <v>125</v>
      </c>
    </row>
    <row r="142" spans="1:60" outlineLevel="1" x14ac:dyDescent="0.2">
      <c r="A142" s="166">
        <v>98</v>
      </c>
      <c r="B142" s="167" t="s">
        <v>385</v>
      </c>
      <c r="C142" s="179" t="s">
        <v>386</v>
      </c>
      <c r="D142" s="168" t="s">
        <v>128</v>
      </c>
      <c r="E142" s="169">
        <v>27.49</v>
      </c>
      <c r="F142" s="170"/>
      <c r="G142" s="171">
        <f>E142*F142</f>
        <v>0</v>
      </c>
      <c r="H142" s="154">
        <v>20.58</v>
      </c>
      <c r="I142" s="154">
        <f>ROUND(E142*H142,2)</f>
        <v>565.74</v>
      </c>
      <c r="J142" s="154">
        <v>18.72</v>
      </c>
      <c r="K142" s="154">
        <f>ROUND(E142*J142,2)</f>
        <v>514.61</v>
      </c>
      <c r="L142" s="154">
        <v>21</v>
      </c>
      <c r="M142" s="154">
        <f>G142*(1+L142/100)</f>
        <v>0</v>
      </c>
      <c r="N142" s="154">
        <v>2.1000000000000001E-4</v>
      </c>
      <c r="O142" s="154">
        <f>ROUND(E142*N142,2)</f>
        <v>0.01</v>
      </c>
      <c r="P142" s="154">
        <v>0</v>
      </c>
      <c r="Q142" s="154">
        <f>ROUND(E142*P142,2)</f>
        <v>0</v>
      </c>
      <c r="R142" s="154"/>
      <c r="S142" s="154" t="s">
        <v>129</v>
      </c>
      <c r="T142" s="154" t="s">
        <v>129</v>
      </c>
      <c r="U142" s="154">
        <v>0.05</v>
      </c>
      <c r="V142" s="154">
        <f>ROUND(E142*U142,2)</f>
        <v>1.37</v>
      </c>
      <c r="W142" s="154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130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52"/>
      <c r="B143" s="153"/>
      <c r="C143" s="180" t="s">
        <v>388</v>
      </c>
      <c r="D143" s="155"/>
      <c r="E143" s="156">
        <v>27.49</v>
      </c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132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2">
        <v>99</v>
      </c>
      <c r="B144" s="173" t="s">
        <v>389</v>
      </c>
      <c r="C144" s="181" t="s">
        <v>390</v>
      </c>
      <c r="D144" s="174" t="s">
        <v>128</v>
      </c>
      <c r="E144" s="175">
        <v>27.49</v>
      </c>
      <c r="F144" s="176"/>
      <c r="G144" s="171">
        <f t="shared" ref="G144:G147" si="36">E144*F144</f>
        <v>0</v>
      </c>
      <c r="H144" s="154">
        <v>72.180000000000007</v>
      </c>
      <c r="I144" s="154">
        <f>ROUND(E144*H144,2)</f>
        <v>1984.23</v>
      </c>
      <c r="J144" s="154">
        <v>405.82</v>
      </c>
      <c r="K144" s="154">
        <f>ROUND(E144*J144,2)</f>
        <v>11155.99</v>
      </c>
      <c r="L144" s="154">
        <v>21</v>
      </c>
      <c r="M144" s="154">
        <f>G144*(1+L144/100)</f>
        <v>0</v>
      </c>
      <c r="N144" s="154">
        <v>5.0299999999999997E-3</v>
      </c>
      <c r="O144" s="154">
        <f>ROUND(E144*N144,2)</f>
        <v>0.14000000000000001</v>
      </c>
      <c r="P144" s="154">
        <v>0</v>
      </c>
      <c r="Q144" s="154">
        <f>ROUND(E144*P144,2)</f>
        <v>0</v>
      </c>
      <c r="R144" s="154"/>
      <c r="S144" s="154" t="s">
        <v>129</v>
      </c>
      <c r="T144" s="154" t="s">
        <v>129</v>
      </c>
      <c r="U144" s="154">
        <v>1.0746</v>
      </c>
      <c r="V144" s="154">
        <f>ROUND(E144*U144,2)</f>
        <v>29.54</v>
      </c>
      <c r="W144" s="154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130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2">
        <v>100</v>
      </c>
      <c r="B145" s="173" t="s">
        <v>391</v>
      </c>
      <c r="C145" s="181" t="s">
        <v>392</v>
      </c>
      <c r="D145" s="174" t="s">
        <v>128</v>
      </c>
      <c r="E145" s="175">
        <v>27.49</v>
      </c>
      <c r="F145" s="176"/>
      <c r="G145" s="171">
        <f t="shared" si="36"/>
        <v>0</v>
      </c>
      <c r="H145" s="154">
        <v>0</v>
      </c>
      <c r="I145" s="154">
        <f>ROUND(E145*H145,2)</f>
        <v>0</v>
      </c>
      <c r="J145" s="154">
        <v>37.5</v>
      </c>
      <c r="K145" s="154">
        <f>ROUND(E145*J145,2)</f>
        <v>1030.8800000000001</v>
      </c>
      <c r="L145" s="154">
        <v>21</v>
      </c>
      <c r="M145" s="154">
        <f>G145*(1+L145/100)</f>
        <v>0</v>
      </c>
      <c r="N145" s="154">
        <v>0</v>
      </c>
      <c r="O145" s="154">
        <f>ROUND(E145*N145,2)</f>
        <v>0</v>
      </c>
      <c r="P145" s="154">
        <v>0</v>
      </c>
      <c r="Q145" s="154">
        <f>ROUND(E145*P145,2)</f>
        <v>0</v>
      </c>
      <c r="R145" s="154"/>
      <c r="S145" s="154" t="s">
        <v>129</v>
      </c>
      <c r="T145" s="154" t="s">
        <v>129</v>
      </c>
      <c r="U145" s="154">
        <v>0.1</v>
      </c>
      <c r="V145" s="154">
        <f>ROUND(E145*U145,2)</f>
        <v>2.75</v>
      </c>
      <c r="W145" s="154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130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2">
        <v>101</v>
      </c>
      <c r="B146" s="173" t="s">
        <v>393</v>
      </c>
      <c r="C146" s="181" t="s">
        <v>394</v>
      </c>
      <c r="D146" s="174" t="s">
        <v>128</v>
      </c>
      <c r="E146" s="175">
        <v>27.49</v>
      </c>
      <c r="F146" s="176"/>
      <c r="G146" s="171">
        <f t="shared" si="36"/>
        <v>0</v>
      </c>
      <c r="H146" s="154">
        <v>28.6</v>
      </c>
      <c r="I146" s="154">
        <f>ROUND(E146*H146,2)</f>
        <v>786.21</v>
      </c>
      <c r="J146" s="154">
        <v>0</v>
      </c>
      <c r="K146" s="154">
        <f>ROUND(E146*J146,2)</f>
        <v>0</v>
      </c>
      <c r="L146" s="154">
        <v>21</v>
      </c>
      <c r="M146" s="154">
        <f>G146*(1+L146/100)</f>
        <v>0</v>
      </c>
      <c r="N146" s="154">
        <v>1.1E-4</v>
      </c>
      <c r="O146" s="154">
        <f>ROUND(E146*N146,2)</f>
        <v>0</v>
      </c>
      <c r="P146" s="154">
        <v>0</v>
      </c>
      <c r="Q146" s="154">
        <f>ROUND(E146*P146,2)</f>
        <v>0</v>
      </c>
      <c r="R146" s="154"/>
      <c r="S146" s="154" t="s">
        <v>129</v>
      </c>
      <c r="T146" s="154" t="s">
        <v>129</v>
      </c>
      <c r="U146" s="154">
        <v>0</v>
      </c>
      <c r="V146" s="154">
        <f>ROUND(E146*U146,2)</f>
        <v>0</v>
      </c>
      <c r="W146" s="154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130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2.5" outlineLevel="1" x14ac:dyDescent="0.2">
      <c r="A147" s="166">
        <v>102</v>
      </c>
      <c r="B147" s="167" t="s">
        <v>395</v>
      </c>
      <c r="C147" s="179" t="s">
        <v>396</v>
      </c>
      <c r="D147" s="168" t="s">
        <v>139</v>
      </c>
      <c r="E147" s="169">
        <v>25.8</v>
      </c>
      <c r="F147" s="170"/>
      <c r="G147" s="171">
        <f t="shared" si="36"/>
        <v>0</v>
      </c>
      <c r="H147" s="154">
        <v>0</v>
      </c>
      <c r="I147" s="154">
        <f>ROUND(E147*H147,2)</f>
        <v>0</v>
      </c>
      <c r="J147" s="154">
        <v>44.9</v>
      </c>
      <c r="K147" s="154">
        <f>ROUND(E147*J147,2)</f>
        <v>1158.42</v>
      </c>
      <c r="L147" s="154">
        <v>21</v>
      </c>
      <c r="M147" s="154">
        <f>G147*(1+L147/100)</f>
        <v>0</v>
      </c>
      <c r="N147" s="154">
        <v>0</v>
      </c>
      <c r="O147" s="154">
        <f>ROUND(E147*N147,2)</f>
        <v>0</v>
      </c>
      <c r="P147" s="154">
        <v>0</v>
      </c>
      <c r="Q147" s="154">
        <f>ROUND(E147*P147,2)</f>
        <v>0</v>
      </c>
      <c r="R147" s="154"/>
      <c r="S147" s="154" t="s">
        <v>129</v>
      </c>
      <c r="T147" s="154" t="s">
        <v>129</v>
      </c>
      <c r="U147" s="154">
        <v>0.12</v>
      </c>
      <c r="V147" s="154">
        <f>ROUND(E147*U147,2)</f>
        <v>3.1</v>
      </c>
      <c r="W147" s="154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130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2.5" outlineLevel="1" x14ac:dyDescent="0.2">
      <c r="A148" s="152"/>
      <c r="B148" s="153"/>
      <c r="C148" s="180" t="s">
        <v>398</v>
      </c>
      <c r="D148" s="155"/>
      <c r="E148" s="156">
        <v>25.8</v>
      </c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132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66">
        <v>103</v>
      </c>
      <c r="B149" s="167" t="s">
        <v>399</v>
      </c>
      <c r="C149" s="179" t="s">
        <v>400</v>
      </c>
      <c r="D149" s="168" t="s">
        <v>401</v>
      </c>
      <c r="E149" s="169">
        <v>26.7</v>
      </c>
      <c r="F149" s="170"/>
      <c r="G149" s="171">
        <f>E149*F149</f>
        <v>0</v>
      </c>
      <c r="H149" s="154">
        <v>12.3</v>
      </c>
      <c r="I149" s="154">
        <f>ROUND(E149*H149,2)</f>
        <v>328.41</v>
      </c>
      <c r="J149" s="154">
        <v>0</v>
      </c>
      <c r="K149" s="154">
        <f>ROUND(E149*J149,2)</f>
        <v>0</v>
      </c>
      <c r="L149" s="154">
        <v>21</v>
      </c>
      <c r="M149" s="154">
        <f>G149*(1+L149/100)</f>
        <v>0</v>
      </c>
      <c r="N149" s="154">
        <v>0</v>
      </c>
      <c r="O149" s="154">
        <f>ROUND(E149*N149,2)</f>
        <v>0</v>
      </c>
      <c r="P149" s="154">
        <v>0</v>
      </c>
      <c r="Q149" s="154">
        <f>ROUND(E149*P149,2)</f>
        <v>0</v>
      </c>
      <c r="R149" s="154" t="s">
        <v>177</v>
      </c>
      <c r="S149" s="154" t="s">
        <v>129</v>
      </c>
      <c r="T149" s="154" t="s">
        <v>171</v>
      </c>
      <c r="U149" s="154">
        <v>0</v>
      </c>
      <c r="V149" s="154">
        <f>ROUND(E149*U149,2)</f>
        <v>0</v>
      </c>
      <c r="W149" s="154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178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2"/>
      <c r="B150" s="153"/>
      <c r="C150" s="180">
        <v>27.46</v>
      </c>
      <c r="D150" s="155"/>
      <c r="E150" s="156">
        <v>24.2</v>
      </c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132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2"/>
      <c r="B151" s="153"/>
      <c r="C151" s="182" t="s">
        <v>374</v>
      </c>
      <c r="D151" s="157"/>
      <c r="E151" s="158">
        <v>2.5</v>
      </c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132</v>
      </c>
      <c r="AH151" s="149">
        <v>4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66">
        <v>104</v>
      </c>
      <c r="B152" s="167" t="s">
        <v>402</v>
      </c>
      <c r="C152" s="179" t="s">
        <v>403</v>
      </c>
      <c r="D152" s="168" t="s">
        <v>128</v>
      </c>
      <c r="E152" s="169">
        <v>30.239000000000001</v>
      </c>
      <c r="F152" s="170"/>
      <c r="G152" s="171">
        <f>E152*F152</f>
        <v>0</v>
      </c>
      <c r="H152" s="154">
        <v>300</v>
      </c>
      <c r="I152" s="154">
        <f>ROUND(E152*H152,2)</f>
        <v>9071.7000000000007</v>
      </c>
      <c r="J152" s="154">
        <v>0</v>
      </c>
      <c r="K152" s="154">
        <f>ROUND(E152*J152,2)</f>
        <v>0</v>
      </c>
      <c r="L152" s="154">
        <v>21</v>
      </c>
      <c r="M152" s="154">
        <f>G152*(1+L152/100)</f>
        <v>0</v>
      </c>
      <c r="N152" s="154">
        <v>1.2200000000000001E-2</v>
      </c>
      <c r="O152" s="154">
        <f>ROUND(E152*N152,2)</f>
        <v>0.37</v>
      </c>
      <c r="P152" s="154">
        <v>0</v>
      </c>
      <c r="Q152" s="154">
        <f>ROUND(E152*P152,2)</f>
        <v>0</v>
      </c>
      <c r="R152" s="154" t="s">
        <v>177</v>
      </c>
      <c r="S152" s="154" t="s">
        <v>129</v>
      </c>
      <c r="T152" s="154" t="s">
        <v>171</v>
      </c>
      <c r="U152" s="154">
        <v>0</v>
      </c>
      <c r="V152" s="154">
        <f>ROUND(E152*U152,2)</f>
        <v>0</v>
      </c>
      <c r="W152" s="154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178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2"/>
      <c r="B153" s="153"/>
      <c r="C153" s="180">
        <v>27.49</v>
      </c>
      <c r="D153" s="155"/>
      <c r="E153" s="156">
        <v>27.49</v>
      </c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132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2"/>
      <c r="B154" s="153"/>
      <c r="C154" s="182" t="s">
        <v>374</v>
      </c>
      <c r="D154" s="157"/>
      <c r="E154" s="158">
        <v>2.7490000000000001</v>
      </c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132</v>
      </c>
      <c r="AH154" s="149">
        <v>4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72">
        <v>105</v>
      </c>
      <c r="B155" s="173" t="s">
        <v>404</v>
      </c>
      <c r="C155" s="181" t="s">
        <v>405</v>
      </c>
      <c r="D155" s="174" t="s">
        <v>211</v>
      </c>
      <c r="E155" s="175">
        <v>0.77669999999999995</v>
      </c>
      <c r="F155" s="176"/>
      <c r="G155" s="171">
        <f>E155*F155</f>
        <v>0</v>
      </c>
      <c r="H155" s="154">
        <v>0</v>
      </c>
      <c r="I155" s="154">
        <f>ROUND(E155*H155,2)</f>
        <v>0</v>
      </c>
      <c r="J155" s="154">
        <v>466.5</v>
      </c>
      <c r="K155" s="154">
        <f>ROUND(E155*J155,2)</f>
        <v>362.33</v>
      </c>
      <c r="L155" s="154">
        <v>21</v>
      </c>
      <c r="M155" s="154">
        <f>G155*(1+L155/100)</f>
        <v>0</v>
      </c>
      <c r="N155" s="154">
        <v>0</v>
      </c>
      <c r="O155" s="154">
        <f>ROUND(E155*N155,2)</f>
        <v>0</v>
      </c>
      <c r="P155" s="154">
        <v>0</v>
      </c>
      <c r="Q155" s="154">
        <f>ROUND(E155*P155,2)</f>
        <v>0</v>
      </c>
      <c r="R155" s="154"/>
      <c r="S155" s="154" t="s">
        <v>129</v>
      </c>
      <c r="T155" s="154" t="s">
        <v>129</v>
      </c>
      <c r="U155" s="154">
        <v>1.5980000000000001</v>
      </c>
      <c r="V155" s="154">
        <f>ROUND(E155*U155,2)</f>
        <v>1.24</v>
      </c>
      <c r="W155" s="154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212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x14ac:dyDescent="0.2">
      <c r="A156" s="160" t="s">
        <v>124</v>
      </c>
      <c r="B156" s="161" t="s">
        <v>89</v>
      </c>
      <c r="C156" s="178" t="s">
        <v>90</v>
      </c>
      <c r="D156" s="162"/>
      <c r="E156" s="163"/>
      <c r="F156" s="164"/>
      <c r="G156" s="165">
        <f>SUMIF(AG157:AG158,"&lt;&gt;NOR",G157:G158)</f>
        <v>0</v>
      </c>
      <c r="H156" s="159"/>
      <c r="I156" s="159">
        <f>SUM(I157:I158)</f>
        <v>45.94</v>
      </c>
      <c r="J156" s="159"/>
      <c r="K156" s="159">
        <f>SUM(K157:K158)</f>
        <v>194.06</v>
      </c>
      <c r="L156" s="159"/>
      <c r="M156" s="159">
        <f>SUM(M157:M158)</f>
        <v>0</v>
      </c>
      <c r="N156" s="159"/>
      <c r="O156" s="159">
        <f>SUM(O157:O158)</f>
        <v>0</v>
      </c>
      <c r="P156" s="159"/>
      <c r="Q156" s="159">
        <f>SUM(Q157:Q158)</f>
        <v>0</v>
      </c>
      <c r="R156" s="159"/>
      <c r="S156" s="159"/>
      <c r="T156" s="159"/>
      <c r="U156" s="159"/>
      <c r="V156" s="159">
        <f>SUM(V157:V158)</f>
        <v>0.56999999999999995</v>
      </c>
      <c r="W156" s="159"/>
      <c r="AG156" t="s">
        <v>125</v>
      </c>
    </row>
    <row r="157" spans="1:60" outlineLevel="1" x14ac:dyDescent="0.2">
      <c r="A157" s="166">
        <v>106</v>
      </c>
      <c r="B157" s="167" t="s">
        <v>406</v>
      </c>
      <c r="C157" s="179" t="s">
        <v>407</v>
      </c>
      <c r="D157" s="168" t="s">
        <v>128</v>
      </c>
      <c r="E157" s="169">
        <v>2</v>
      </c>
      <c r="F157" s="170"/>
      <c r="G157" s="171">
        <f>E157*F157</f>
        <v>0</v>
      </c>
      <c r="H157" s="154">
        <v>22.97</v>
      </c>
      <c r="I157" s="154">
        <f>ROUND(E157*H157,2)</f>
        <v>45.94</v>
      </c>
      <c r="J157" s="154">
        <v>97.03</v>
      </c>
      <c r="K157" s="154">
        <f>ROUND(E157*J157,2)</f>
        <v>194.06</v>
      </c>
      <c r="L157" s="154">
        <v>21</v>
      </c>
      <c r="M157" s="154">
        <f>G157*(1+L157/100)</f>
        <v>0</v>
      </c>
      <c r="N157" s="154">
        <v>2.4000000000000001E-4</v>
      </c>
      <c r="O157" s="154">
        <f>ROUND(E157*N157,2)</f>
        <v>0</v>
      </c>
      <c r="P157" s="154">
        <v>0</v>
      </c>
      <c r="Q157" s="154">
        <f>ROUND(E157*P157,2)</f>
        <v>0</v>
      </c>
      <c r="R157" s="154"/>
      <c r="S157" s="154" t="s">
        <v>129</v>
      </c>
      <c r="T157" s="154" t="s">
        <v>129</v>
      </c>
      <c r="U157" s="154">
        <v>0.28699999999999998</v>
      </c>
      <c r="V157" s="154">
        <f>ROUND(E157*U157,2)</f>
        <v>0.56999999999999995</v>
      </c>
      <c r="W157" s="154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130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2"/>
      <c r="B158" s="153"/>
      <c r="C158" s="180" t="s">
        <v>473</v>
      </c>
      <c r="D158" s="155"/>
      <c r="E158" s="156">
        <v>2</v>
      </c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132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x14ac:dyDescent="0.2">
      <c r="A159" s="160" t="s">
        <v>124</v>
      </c>
      <c r="B159" s="161" t="s">
        <v>91</v>
      </c>
      <c r="C159" s="178" t="s">
        <v>92</v>
      </c>
      <c r="D159" s="162"/>
      <c r="E159" s="163"/>
      <c r="F159" s="164"/>
      <c r="G159" s="165">
        <f>SUMIF(AG160:AG165,"&lt;&gt;NOR",G160:G165)</f>
        <v>0</v>
      </c>
      <c r="H159" s="159"/>
      <c r="I159" s="159">
        <f>SUM(I160:I165)</f>
        <v>767.6099999999999</v>
      </c>
      <c r="J159" s="159"/>
      <c r="K159" s="159">
        <f>SUM(K160:K165)</f>
        <v>2158.75</v>
      </c>
      <c r="L159" s="159"/>
      <c r="M159" s="159">
        <f>SUM(M160:M165)</f>
        <v>0</v>
      </c>
      <c r="N159" s="159"/>
      <c r="O159" s="159">
        <f>SUM(O160:O165)</f>
        <v>0.03</v>
      </c>
      <c r="P159" s="159"/>
      <c r="Q159" s="159">
        <f>SUM(Q160:Q165)</f>
        <v>0</v>
      </c>
      <c r="R159" s="159"/>
      <c r="S159" s="159"/>
      <c r="T159" s="159"/>
      <c r="U159" s="159"/>
      <c r="V159" s="159">
        <f>SUM(V160:V165)</f>
        <v>6.05</v>
      </c>
      <c r="W159" s="159"/>
      <c r="AG159" t="s">
        <v>125</v>
      </c>
    </row>
    <row r="160" spans="1:60" outlineLevel="1" x14ac:dyDescent="0.2">
      <c r="A160" s="166">
        <v>107</v>
      </c>
      <c r="B160" s="167" t="s">
        <v>408</v>
      </c>
      <c r="C160" s="179" t="s">
        <v>409</v>
      </c>
      <c r="D160" s="168" t="s">
        <v>128</v>
      </c>
      <c r="E160" s="169">
        <v>45.021000000000001</v>
      </c>
      <c r="F160" s="170"/>
      <c r="G160" s="171">
        <f>E160*F160</f>
        <v>0</v>
      </c>
      <c r="H160" s="154">
        <v>4.63</v>
      </c>
      <c r="I160" s="154">
        <f>ROUND(E160*H160,2)</f>
        <v>208.45</v>
      </c>
      <c r="J160" s="154">
        <v>11.57</v>
      </c>
      <c r="K160" s="154">
        <f>ROUND(E160*J160,2)</f>
        <v>520.89</v>
      </c>
      <c r="L160" s="154">
        <v>21</v>
      </c>
      <c r="M160" s="154">
        <f>G160*(1+L160/100)</f>
        <v>0</v>
      </c>
      <c r="N160" s="154">
        <v>1.7000000000000001E-4</v>
      </c>
      <c r="O160" s="154">
        <f>ROUND(E160*N160,2)</f>
        <v>0.01</v>
      </c>
      <c r="P160" s="154">
        <v>0</v>
      </c>
      <c r="Q160" s="154">
        <f>ROUND(E160*P160,2)</f>
        <v>0</v>
      </c>
      <c r="R160" s="154"/>
      <c r="S160" s="154" t="s">
        <v>129</v>
      </c>
      <c r="T160" s="154" t="s">
        <v>129</v>
      </c>
      <c r="U160" s="154">
        <v>3.2480000000000002E-2</v>
      </c>
      <c r="V160" s="154">
        <f>ROUND(E160*U160,2)</f>
        <v>1.46</v>
      </c>
      <c r="W160" s="154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130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2"/>
      <c r="B161" s="153"/>
      <c r="C161" s="180" t="s">
        <v>168</v>
      </c>
      <c r="D161" s="155"/>
      <c r="E161" s="156">
        <v>1.26</v>
      </c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132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13.5" customHeight="1" outlineLevel="1" x14ac:dyDescent="0.2">
      <c r="A162" s="152"/>
      <c r="B162" s="153"/>
      <c r="C162" s="180" t="s">
        <v>410</v>
      </c>
      <c r="D162" s="155"/>
      <c r="E162" s="156">
        <v>12.637</v>
      </c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132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2"/>
      <c r="B163" s="153"/>
      <c r="C163" s="180" t="s">
        <v>474</v>
      </c>
      <c r="D163" s="155"/>
      <c r="E163" s="156">
        <v>19.02</v>
      </c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132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2"/>
      <c r="B164" s="153"/>
      <c r="C164" s="180" t="s">
        <v>412</v>
      </c>
      <c r="D164" s="155"/>
      <c r="E164" s="156">
        <v>12.103999999999999</v>
      </c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132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2">
        <v>108</v>
      </c>
      <c r="B165" s="173" t="s">
        <v>413</v>
      </c>
      <c r="C165" s="181" t="s">
        <v>414</v>
      </c>
      <c r="D165" s="174" t="s">
        <v>128</v>
      </c>
      <c r="E165" s="175">
        <v>45.021000000000001</v>
      </c>
      <c r="F165" s="176"/>
      <c r="G165" s="171">
        <f>E165*F165</f>
        <v>0</v>
      </c>
      <c r="H165" s="154">
        <v>12.42</v>
      </c>
      <c r="I165" s="154">
        <f>ROUND(E165*H165,2)</f>
        <v>559.16</v>
      </c>
      <c r="J165" s="154">
        <v>36.380000000000003</v>
      </c>
      <c r="K165" s="154">
        <f>ROUND(E165*J165,2)</f>
        <v>1637.86</v>
      </c>
      <c r="L165" s="154">
        <v>21</v>
      </c>
      <c r="M165" s="154">
        <f>G165*(1+L165/100)</f>
        <v>0</v>
      </c>
      <c r="N165" s="154">
        <v>4.6000000000000001E-4</v>
      </c>
      <c r="O165" s="154">
        <f>ROUND(E165*N165,2)</f>
        <v>0.02</v>
      </c>
      <c r="P165" s="154">
        <v>0</v>
      </c>
      <c r="Q165" s="154">
        <f>ROUND(E165*P165,2)</f>
        <v>0</v>
      </c>
      <c r="R165" s="154"/>
      <c r="S165" s="154" t="s">
        <v>129</v>
      </c>
      <c r="T165" s="154" t="s">
        <v>129</v>
      </c>
      <c r="U165" s="154">
        <v>0.10191</v>
      </c>
      <c r="V165" s="154">
        <f>ROUND(E165*U165,2)</f>
        <v>4.59</v>
      </c>
      <c r="W165" s="154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130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x14ac:dyDescent="0.2">
      <c r="A166" s="160" t="s">
        <v>124</v>
      </c>
      <c r="B166" s="161" t="s">
        <v>93</v>
      </c>
      <c r="C166" s="178" t="s">
        <v>94</v>
      </c>
      <c r="D166" s="162"/>
      <c r="E166" s="163"/>
      <c r="F166" s="164"/>
      <c r="G166" s="165">
        <f>SUMIF(AG167:AG167,"&lt;&gt;NOR",G167:G167)</f>
        <v>0</v>
      </c>
      <c r="H166" s="159"/>
      <c r="I166" s="159">
        <f>SUM(I167:I167)</f>
        <v>0</v>
      </c>
      <c r="J166" s="159"/>
      <c r="K166" s="159">
        <f>SUM(K167:K167)</f>
        <v>8000</v>
      </c>
      <c r="L166" s="159"/>
      <c r="M166" s="159">
        <f>SUM(M167:M167)</f>
        <v>0</v>
      </c>
      <c r="N166" s="159"/>
      <c r="O166" s="159">
        <f>SUM(O167:O167)</f>
        <v>0</v>
      </c>
      <c r="P166" s="159"/>
      <c r="Q166" s="159">
        <f>SUM(Q167:Q167)</f>
        <v>0</v>
      </c>
      <c r="R166" s="159"/>
      <c r="S166" s="159"/>
      <c r="T166" s="159"/>
      <c r="U166" s="159"/>
      <c r="V166" s="159">
        <f>SUM(V167:V167)</f>
        <v>0.08</v>
      </c>
      <c r="W166" s="159"/>
      <c r="AG166" t="s">
        <v>125</v>
      </c>
    </row>
    <row r="167" spans="1:60" outlineLevel="1" x14ac:dyDescent="0.2">
      <c r="A167" s="172">
        <v>109</v>
      </c>
      <c r="B167" s="173" t="s">
        <v>415</v>
      </c>
      <c r="C167" s="181" t="s">
        <v>416</v>
      </c>
      <c r="D167" s="174" t="s">
        <v>272</v>
      </c>
      <c r="E167" s="175">
        <v>1</v>
      </c>
      <c r="F167" s="176"/>
      <c r="G167" s="171">
        <f>E167*F167</f>
        <v>0</v>
      </c>
      <c r="H167" s="154">
        <v>0</v>
      </c>
      <c r="I167" s="154">
        <f>ROUND(E167*H167,2)</f>
        <v>0</v>
      </c>
      <c r="J167" s="154">
        <v>8000</v>
      </c>
      <c r="K167" s="154">
        <f>ROUND(E167*J167,2)</f>
        <v>8000</v>
      </c>
      <c r="L167" s="154">
        <v>21</v>
      </c>
      <c r="M167" s="154">
        <f>G167*(1+L167/100)</f>
        <v>0</v>
      </c>
      <c r="N167" s="154">
        <v>0</v>
      </c>
      <c r="O167" s="154">
        <f>ROUND(E167*N167,2)</f>
        <v>0</v>
      </c>
      <c r="P167" s="154">
        <v>0</v>
      </c>
      <c r="Q167" s="154">
        <f>ROUND(E167*P167,2)</f>
        <v>0</v>
      </c>
      <c r="R167" s="154"/>
      <c r="S167" s="154" t="s">
        <v>417</v>
      </c>
      <c r="T167" s="154" t="s">
        <v>171</v>
      </c>
      <c r="U167" s="154">
        <v>8.1900000000000001E-2</v>
      </c>
      <c r="V167" s="154">
        <f>ROUND(E167*U167,2)</f>
        <v>0.08</v>
      </c>
      <c r="W167" s="154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130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x14ac:dyDescent="0.2">
      <c r="A168" s="160" t="s">
        <v>124</v>
      </c>
      <c r="B168" s="161" t="s">
        <v>95</v>
      </c>
      <c r="C168" s="178" t="s">
        <v>96</v>
      </c>
      <c r="D168" s="162"/>
      <c r="E168" s="163"/>
      <c r="F168" s="164"/>
      <c r="G168" s="165">
        <f>SUMIF(AG169:AG173,"&lt;&gt;NOR",G169:G173)</f>
        <v>0</v>
      </c>
      <c r="H168" s="159"/>
      <c r="I168" s="159">
        <f>SUM(I169:I173)</f>
        <v>0</v>
      </c>
      <c r="J168" s="159"/>
      <c r="K168" s="159">
        <f>SUM(K169:K173)</f>
        <v>1722.67</v>
      </c>
      <c r="L168" s="159"/>
      <c r="M168" s="159">
        <f>SUM(M169:M173)</f>
        <v>0</v>
      </c>
      <c r="N168" s="159"/>
      <c r="O168" s="159">
        <f>SUM(O169:O173)</f>
        <v>0</v>
      </c>
      <c r="P168" s="159"/>
      <c r="Q168" s="159">
        <f>SUM(Q169:Q173)</f>
        <v>0</v>
      </c>
      <c r="R168" s="159"/>
      <c r="S168" s="159"/>
      <c r="T168" s="159"/>
      <c r="U168" s="159"/>
      <c r="V168" s="159">
        <f>SUM(V169:V173)</f>
        <v>2.91</v>
      </c>
      <c r="W168" s="159"/>
      <c r="AG168" t="s">
        <v>125</v>
      </c>
    </row>
    <row r="169" spans="1:60" outlineLevel="1" x14ac:dyDescent="0.2">
      <c r="A169" s="172">
        <v>110</v>
      </c>
      <c r="B169" s="173" t="s">
        <v>418</v>
      </c>
      <c r="C169" s="181" t="s">
        <v>419</v>
      </c>
      <c r="D169" s="174" t="s">
        <v>211</v>
      </c>
      <c r="E169" s="175">
        <v>1.821</v>
      </c>
      <c r="F169" s="176"/>
      <c r="G169" s="171">
        <f t="shared" ref="G169:G173" si="37">E169*F169</f>
        <v>0</v>
      </c>
      <c r="H169" s="154">
        <v>0</v>
      </c>
      <c r="I169" s="154">
        <f t="shared" ref="I169:I173" si="38">ROUND(E169*H169,2)</f>
        <v>0</v>
      </c>
      <c r="J169" s="154">
        <v>227.5</v>
      </c>
      <c r="K169" s="154">
        <f t="shared" ref="K169:K173" si="39">ROUND(E169*J169,2)</f>
        <v>414.28</v>
      </c>
      <c r="L169" s="154">
        <v>21</v>
      </c>
      <c r="M169" s="154">
        <f t="shared" ref="M169:M173" si="40">G169*(1+L169/100)</f>
        <v>0</v>
      </c>
      <c r="N169" s="154">
        <v>0</v>
      </c>
      <c r="O169" s="154">
        <f t="shared" ref="O169:O173" si="41">ROUND(E169*N169,2)</f>
        <v>0</v>
      </c>
      <c r="P169" s="154">
        <v>0</v>
      </c>
      <c r="Q169" s="154">
        <f t="shared" ref="Q169:Q173" si="42">ROUND(E169*P169,2)</f>
        <v>0</v>
      </c>
      <c r="R169" s="154"/>
      <c r="S169" s="154" t="s">
        <v>129</v>
      </c>
      <c r="T169" s="154" t="s">
        <v>129</v>
      </c>
      <c r="U169" s="154">
        <v>0.94199999999999995</v>
      </c>
      <c r="V169" s="154">
        <f t="shared" ref="V169:V173" si="43">ROUND(E169*U169,2)</f>
        <v>1.72</v>
      </c>
      <c r="W169" s="154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420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72">
        <v>111</v>
      </c>
      <c r="B170" s="173" t="s">
        <v>421</v>
      </c>
      <c r="C170" s="181" t="s">
        <v>422</v>
      </c>
      <c r="D170" s="174" t="s">
        <v>211</v>
      </c>
      <c r="E170" s="175">
        <v>1.821</v>
      </c>
      <c r="F170" s="176"/>
      <c r="G170" s="171">
        <f t="shared" si="37"/>
        <v>0</v>
      </c>
      <c r="H170" s="154">
        <v>0</v>
      </c>
      <c r="I170" s="154">
        <f t="shared" si="38"/>
        <v>0</v>
      </c>
      <c r="J170" s="154">
        <v>111.5</v>
      </c>
      <c r="K170" s="154">
        <f t="shared" si="39"/>
        <v>203.04</v>
      </c>
      <c r="L170" s="154">
        <v>21</v>
      </c>
      <c r="M170" s="154">
        <f t="shared" si="40"/>
        <v>0</v>
      </c>
      <c r="N170" s="154">
        <v>0</v>
      </c>
      <c r="O170" s="154">
        <f t="shared" si="41"/>
        <v>0</v>
      </c>
      <c r="P170" s="154">
        <v>0</v>
      </c>
      <c r="Q170" s="154">
        <f t="shared" si="42"/>
        <v>0</v>
      </c>
      <c r="R170" s="154"/>
      <c r="S170" s="154" t="s">
        <v>129</v>
      </c>
      <c r="T170" s="154" t="s">
        <v>129</v>
      </c>
      <c r="U170" s="154">
        <v>0.16400000000000001</v>
      </c>
      <c r="V170" s="154">
        <f t="shared" si="43"/>
        <v>0.3</v>
      </c>
      <c r="W170" s="154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420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72">
        <v>112</v>
      </c>
      <c r="B171" s="173" t="s">
        <v>423</v>
      </c>
      <c r="C171" s="181" t="s">
        <v>424</v>
      </c>
      <c r="D171" s="174" t="s">
        <v>211</v>
      </c>
      <c r="E171" s="175">
        <v>1.821</v>
      </c>
      <c r="F171" s="176"/>
      <c r="G171" s="171">
        <f t="shared" si="37"/>
        <v>0</v>
      </c>
      <c r="H171" s="154">
        <v>0</v>
      </c>
      <c r="I171" s="154">
        <f t="shared" si="38"/>
        <v>0</v>
      </c>
      <c r="J171" s="154">
        <v>177</v>
      </c>
      <c r="K171" s="154">
        <f t="shared" si="39"/>
        <v>322.32</v>
      </c>
      <c r="L171" s="154">
        <v>21</v>
      </c>
      <c r="M171" s="154">
        <f t="shared" si="40"/>
        <v>0</v>
      </c>
      <c r="N171" s="154">
        <v>0</v>
      </c>
      <c r="O171" s="154">
        <f t="shared" si="41"/>
        <v>0</v>
      </c>
      <c r="P171" s="154">
        <v>0</v>
      </c>
      <c r="Q171" s="154">
        <f t="shared" si="42"/>
        <v>0</v>
      </c>
      <c r="R171" s="154"/>
      <c r="S171" s="154" t="s">
        <v>129</v>
      </c>
      <c r="T171" s="154" t="s">
        <v>129</v>
      </c>
      <c r="U171" s="154">
        <v>0.49</v>
      </c>
      <c r="V171" s="154">
        <f t="shared" si="43"/>
        <v>0.89</v>
      </c>
      <c r="W171" s="154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420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2">
        <v>113</v>
      </c>
      <c r="B172" s="173" t="s">
        <v>425</v>
      </c>
      <c r="C172" s="181" t="s">
        <v>426</v>
      </c>
      <c r="D172" s="174" t="s">
        <v>211</v>
      </c>
      <c r="E172" s="175">
        <v>18.21</v>
      </c>
      <c r="F172" s="176"/>
      <c r="G172" s="171">
        <f t="shared" si="37"/>
        <v>0</v>
      </c>
      <c r="H172" s="154">
        <v>0</v>
      </c>
      <c r="I172" s="154">
        <f t="shared" si="38"/>
        <v>0</v>
      </c>
      <c r="J172" s="154">
        <v>15</v>
      </c>
      <c r="K172" s="154">
        <f t="shared" si="39"/>
        <v>273.14999999999998</v>
      </c>
      <c r="L172" s="154">
        <v>21</v>
      </c>
      <c r="M172" s="154">
        <f t="shared" si="40"/>
        <v>0</v>
      </c>
      <c r="N172" s="154">
        <v>0</v>
      </c>
      <c r="O172" s="154">
        <f t="shared" si="41"/>
        <v>0</v>
      </c>
      <c r="P172" s="154">
        <v>0</v>
      </c>
      <c r="Q172" s="154">
        <f t="shared" si="42"/>
        <v>0</v>
      </c>
      <c r="R172" s="154"/>
      <c r="S172" s="154" t="s">
        <v>129</v>
      </c>
      <c r="T172" s="154" t="s">
        <v>129</v>
      </c>
      <c r="U172" s="154">
        <v>0</v>
      </c>
      <c r="V172" s="154">
        <f t="shared" si="43"/>
        <v>0</v>
      </c>
      <c r="W172" s="154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420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66">
        <v>114</v>
      </c>
      <c r="B173" s="167" t="s">
        <v>427</v>
      </c>
      <c r="C173" s="179" t="s">
        <v>428</v>
      </c>
      <c r="D173" s="168" t="s">
        <v>211</v>
      </c>
      <c r="E173" s="169">
        <v>1.821</v>
      </c>
      <c r="F173" s="170"/>
      <c r="G173" s="171">
        <f t="shared" si="37"/>
        <v>0</v>
      </c>
      <c r="H173" s="154">
        <v>0</v>
      </c>
      <c r="I173" s="154">
        <f t="shared" si="38"/>
        <v>0</v>
      </c>
      <c r="J173" s="154">
        <v>280</v>
      </c>
      <c r="K173" s="154">
        <f t="shared" si="39"/>
        <v>509.88</v>
      </c>
      <c r="L173" s="154">
        <v>21</v>
      </c>
      <c r="M173" s="154">
        <f t="shared" si="40"/>
        <v>0</v>
      </c>
      <c r="N173" s="154">
        <v>0</v>
      </c>
      <c r="O173" s="154">
        <f t="shared" si="41"/>
        <v>0</v>
      </c>
      <c r="P173" s="154">
        <v>0</v>
      </c>
      <c r="Q173" s="154">
        <f t="shared" si="42"/>
        <v>0</v>
      </c>
      <c r="R173" s="154"/>
      <c r="S173" s="154" t="s">
        <v>129</v>
      </c>
      <c r="T173" s="154" t="s">
        <v>129</v>
      </c>
      <c r="U173" s="154">
        <v>0</v>
      </c>
      <c r="V173" s="154">
        <f t="shared" si="43"/>
        <v>0</v>
      </c>
      <c r="W173" s="154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420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x14ac:dyDescent="0.2">
      <c r="A174" s="5"/>
      <c r="B174" s="6"/>
      <c r="C174" s="183"/>
      <c r="D174" s="8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AE174">
        <v>15</v>
      </c>
      <c r="AF174">
        <v>21</v>
      </c>
    </row>
    <row r="175" spans="1:60" x14ac:dyDescent="0.2">
      <c r="C175" s="184"/>
      <c r="D175" s="140"/>
      <c r="E175" s="37" t="s">
        <v>484</v>
      </c>
      <c r="F175" s="37"/>
      <c r="G175" s="189">
        <f>G168+G166+G159+G156+G141+G124+G118+G112+G84+G69+G58+G51+G49+G29+G15+G8</f>
        <v>0</v>
      </c>
      <c r="AG175" t="s">
        <v>431</v>
      </c>
    </row>
    <row r="176" spans="1:60" x14ac:dyDescent="0.2">
      <c r="D176" s="140"/>
    </row>
    <row r="177" spans="4:4" x14ac:dyDescent="0.2">
      <c r="D177" s="140"/>
    </row>
    <row r="178" spans="4:4" x14ac:dyDescent="0.2">
      <c r="D178" s="140"/>
    </row>
    <row r="179" spans="4:4" x14ac:dyDescent="0.2">
      <c r="D179" s="140"/>
    </row>
    <row r="180" spans="4:4" x14ac:dyDescent="0.2">
      <c r="D180" s="140"/>
    </row>
    <row r="181" spans="4:4" x14ac:dyDescent="0.2">
      <c r="D181" s="140"/>
    </row>
    <row r="182" spans="4:4" x14ac:dyDescent="0.2">
      <c r="D182" s="140"/>
    </row>
    <row r="183" spans="4:4" x14ac:dyDescent="0.2">
      <c r="D183" s="140"/>
    </row>
    <row r="184" spans="4:4" x14ac:dyDescent="0.2">
      <c r="D184" s="140"/>
    </row>
    <row r="185" spans="4:4" x14ac:dyDescent="0.2">
      <c r="D185" s="140"/>
    </row>
    <row r="186" spans="4:4" x14ac:dyDescent="0.2">
      <c r="D186" s="140"/>
    </row>
    <row r="187" spans="4:4" x14ac:dyDescent="0.2">
      <c r="D187" s="140"/>
    </row>
    <row r="188" spans="4:4" x14ac:dyDescent="0.2">
      <c r="D188" s="140"/>
    </row>
    <row r="189" spans="4:4" x14ac:dyDescent="0.2">
      <c r="D189" s="140"/>
    </row>
    <row r="190" spans="4:4" x14ac:dyDescent="0.2">
      <c r="D190" s="140"/>
    </row>
    <row r="191" spans="4:4" x14ac:dyDescent="0.2">
      <c r="D191" s="140"/>
    </row>
    <row r="192" spans="4:4" x14ac:dyDescent="0.2">
      <c r="D192" s="140"/>
    </row>
    <row r="193" spans="4:4" x14ac:dyDescent="0.2">
      <c r="D193" s="140"/>
    </row>
    <row r="194" spans="4:4" x14ac:dyDescent="0.2">
      <c r="D194" s="140"/>
    </row>
    <row r="195" spans="4:4" x14ac:dyDescent="0.2">
      <c r="D195" s="140"/>
    </row>
    <row r="196" spans="4:4" x14ac:dyDescent="0.2">
      <c r="D196" s="140"/>
    </row>
    <row r="197" spans="4:4" x14ac:dyDescent="0.2">
      <c r="D197" s="140"/>
    </row>
    <row r="198" spans="4:4" x14ac:dyDescent="0.2">
      <c r="D198" s="140"/>
    </row>
    <row r="199" spans="4:4" x14ac:dyDescent="0.2">
      <c r="D199" s="140"/>
    </row>
    <row r="200" spans="4:4" x14ac:dyDescent="0.2">
      <c r="D200" s="140"/>
    </row>
    <row r="201" spans="4:4" x14ac:dyDescent="0.2">
      <c r="D201" s="140"/>
    </row>
    <row r="202" spans="4:4" x14ac:dyDescent="0.2">
      <c r="D202" s="140"/>
    </row>
    <row r="203" spans="4:4" x14ac:dyDescent="0.2">
      <c r="D203" s="140"/>
    </row>
    <row r="204" spans="4:4" x14ac:dyDescent="0.2">
      <c r="D204" s="140"/>
    </row>
    <row r="205" spans="4:4" x14ac:dyDescent="0.2">
      <c r="D205" s="140"/>
    </row>
    <row r="206" spans="4:4" x14ac:dyDescent="0.2">
      <c r="D206" s="140"/>
    </row>
    <row r="207" spans="4:4" x14ac:dyDescent="0.2">
      <c r="D207" s="140"/>
    </row>
    <row r="208" spans="4:4" x14ac:dyDescent="0.2">
      <c r="D208" s="140"/>
    </row>
    <row r="209" spans="4:4" x14ac:dyDescent="0.2">
      <c r="D209" s="140"/>
    </row>
    <row r="210" spans="4:4" x14ac:dyDescent="0.2">
      <c r="D210" s="140"/>
    </row>
    <row r="211" spans="4:4" x14ac:dyDescent="0.2">
      <c r="D211" s="140"/>
    </row>
    <row r="212" spans="4:4" x14ac:dyDescent="0.2">
      <c r="D212" s="140"/>
    </row>
    <row r="213" spans="4:4" x14ac:dyDescent="0.2">
      <c r="D213" s="140"/>
    </row>
    <row r="214" spans="4:4" x14ac:dyDescent="0.2">
      <c r="D214" s="140"/>
    </row>
    <row r="215" spans="4:4" x14ac:dyDescent="0.2">
      <c r="D215" s="140"/>
    </row>
    <row r="216" spans="4:4" x14ac:dyDescent="0.2">
      <c r="D216" s="140"/>
    </row>
    <row r="217" spans="4:4" x14ac:dyDescent="0.2">
      <c r="D217" s="140"/>
    </row>
    <row r="218" spans="4:4" x14ac:dyDescent="0.2">
      <c r="D218" s="140"/>
    </row>
    <row r="219" spans="4:4" x14ac:dyDescent="0.2">
      <c r="D219" s="140"/>
    </row>
    <row r="220" spans="4:4" x14ac:dyDescent="0.2">
      <c r="D220" s="140"/>
    </row>
    <row r="221" spans="4:4" x14ac:dyDescent="0.2">
      <c r="D221" s="140"/>
    </row>
    <row r="222" spans="4:4" x14ac:dyDescent="0.2">
      <c r="D222" s="140"/>
    </row>
    <row r="223" spans="4:4" x14ac:dyDescent="0.2">
      <c r="D223" s="140"/>
    </row>
    <row r="224" spans="4:4" x14ac:dyDescent="0.2">
      <c r="D224" s="140"/>
    </row>
    <row r="225" spans="4:4" x14ac:dyDescent="0.2">
      <c r="D225" s="140"/>
    </row>
    <row r="226" spans="4:4" x14ac:dyDescent="0.2">
      <c r="D226" s="140"/>
    </row>
    <row r="227" spans="4:4" x14ac:dyDescent="0.2">
      <c r="D227" s="140"/>
    </row>
    <row r="228" spans="4:4" x14ac:dyDescent="0.2">
      <c r="D228" s="140"/>
    </row>
    <row r="229" spans="4:4" x14ac:dyDescent="0.2">
      <c r="D229" s="140"/>
    </row>
    <row r="230" spans="4:4" x14ac:dyDescent="0.2">
      <c r="D230" s="140"/>
    </row>
    <row r="231" spans="4:4" x14ac:dyDescent="0.2">
      <c r="D231" s="140"/>
    </row>
    <row r="232" spans="4:4" x14ac:dyDescent="0.2">
      <c r="D232" s="140"/>
    </row>
    <row r="233" spans="4:4" x14ac:dyDescent="0.2">
      <c r="D233" s="140"/>
    </row>
    <row r="234" spans="4:4" x14ac:dyDescent="0.2">
      <c r="D234" s="140"/>
    </row>
    <row r="235" spans="4:4" x14ac:dyDescent="0.2">
      <c r="D235" s="140"/>
    </row>
    <row r="236" spans="4:4" x14ac:dyDescent="0.2">
      <c r="D236" s="140"/>
    </row>
    <row r="237" spans="4:4" x14ac:dyDescent="0.2">
      <c r="D237" s="140"/>
    </row>
    <row r="238" spans="4:4" x14ac:dyDescent="0.2">
      <c r="D238" s="140"/>
    </row>
    <row r="239" spans="4:4" x14ac:dyDescent="0.2">
      <c r="D239" s="140"/>
    </row>
    <row r="240" spans="4:4" x14ac:dyDescent="0.2">
      <c r="D240" s="140"/>
    </row>
    <row r="241" spans="4:4" x14ac:dyDescent="0.2">
      <c r="D241" s="140"/>
    </row>
    <row r="242" spans="4:4" x14ac:dyDescent="0.2">
      <c r="D242" s="140"/>
    </row>
    <row r="243" spans="4:4" x14ac:dyDescent="0.2">
      <c r="D243" s="140"/>
    </row>
    <row r="244" spans="4:4" x14ac:dyDescent="0.2">
      <c r="D244" s="140"/>
    </row>
    <row r="245" spans="4:4" x14ac:dyDescent="0.2">
      <c r="D245" s="140"/>
    </row>
    <row r="246" spans="4:4" x14ac:dyDescent="0.2">
      <c r="D246" s="140"/>
    </row>
    <row r="247" spans="4:4" x14ac:dyDescent="0.2">
      <c r="D247" s="140"/>
    </row>
    <row r="248" spans="4:4" x14ac:dyDescent="0.2">
      <c r="D248" s="140"/>
    </row>
    <row r="249" spans="4:4" x14ac:dyDescent="0.2">
      <c r="D249" s="140"/>
    </row>
    <row r="250" spans="4:4" x14ac:dyDescent="0.2">
      <c r="D250" s="140"/>
    </row>
    <row r="251" spans="4:4" x14ac:dyDescent="0.2">
      <c r="D251" s="140"/>
    </row>
    <row r="252" spans="4:4" x14ac:dyDescent="0.2">
      <c r="D252" s="140"/>
    </row>
    <row r="253" spans="4:4" x14ac:dyDescent="0.2">
      <c r="D253" s="140"/>
    </row>
    <row r="254" spans="4:4" x14ac:dyDescent="0.2">
      <c r="D254" s="140"/>
    </row>
    <row r="255" spans="4:4" x14ac:dyDescent="0.2">
      <c r="D255" s="140"/>
    </row>
    <row r="256" spans="4:4" x14ac:dyDescent="0.2">
      <c r="D256" s="140"/>
    </row>
    <row r="257" spans="4:4" x14ac:dyDescent="0.2">
      <c r="D257" s="140"/>
    </row>
    <row r="258" spans="4:4" x14ac:dyDescent="0.2">
      <c r="D258" s="140"/>
    </row>
    <row r="259" spans="4:4" x14ac:dyDescent="0.2">
      <c r="D259" s="140"/>
    </row>
    <row r="260" spans="4:4" x14ac:dyDescent="0.2">
      <c r="D260" s="140"/>
    </row>
    <row r="261" spans="4:4" x14ac:dyDescent="0.2">
      <c r="D261" s="140"/>
    </row>
    <row r="262" spans="4:4" x14ac:dyDescent="0.2">
      <c r="D262" s="140"/>
    </row>
    <row r="263" spans="4:4" x14ac:dyDescent="0.2">
      <c r="D263" s="140"/>
    </row>
    <row r="264" spans="4:4" x14ac:dyDescent="0.2">
      <c r="D264" s="140"/>
    </row>
    <row r="265" spans="4:4" x14ac:dyDescent="0.2">
      <c r="D265" s="140"/>
    </row>
    <row r="266" spans="4:4" x14ac:dyDescent="0.2">
      <c r="D266" s="140"/>
    </row>
    <row r="267" spans="4:4" x14ac:dyDescent="0.2">
      <c r="D267" s="140"/>
    </row>
    <row r="268" spans="4:4" x14ac:dyDescent="0.2">
      <c r="D268" s="140"/>
    </row>
    <row r="269" spans="4:4" x14ac:dyDescent="0.2">
      <c r="D269" s="140"/>
    </row>
    <row r="270" spans="4:4" x14ac:dyDescent="0.2">
      <c r="D270" s="140"/>
    </row>
    <row r="271" spans="4:4" x14ac:dyDescent="0.2">
      <c r="D271" s="140"/>
    </row>
    <row r="272" spans="4:4" x14ac:dyDescent="0.2">
      <c r="D272" s="140"/>
    </row>
    <row r="273" spans="4:4" x14ac:dyDescent="0.2">
      <c r="D273" s="140"/>
    </row>
    <row r="274" spans="4:4" x14ac:dyDescent="0.2">
      <c r="D274" s="140"/>
    </row>
    <row r="275" spans="4:4" x14ac:dyDescent="0.2">
      <c r="D275" s="140"/>
    </row>
    <row r="276" spans="4:4" x14ac:dyDescent="0.2">
      <c r="D276" s="140"/>
    </row>
    <row r="277" spans="4:4" x14ac:dyDescent="0.2">
      <c r="D277" s="140"/>
    </row>
    <row r="278" spans="4:4" x14ac:dyDescent="0.2">
      <c r="D278" s="140"/>
    </row>
    <row r="279" spans="4:4" x14ac:dyDescent="0.2">
      <c r="D279" s="140"/>
    </row>
    <row r="280" spans="4:4" x14ac:dyDescent="0.2">
      <c r="D280" s="140"/>
    </row>
    <row r="281" spans="4:4" x14ac:dyDescent="0.2">
      <c r="D281" s="140"/>
    </row>
    <row r="282" spans="4:4" x14ac:dyDescent="0.2">
      <c r="D282" s="140"/>
    </row>
    <row r="283" spans="4:4" x14ac:dyDescent="0.2">
      <c r="D283" s="140"/>
    </row>
    <row r="284" spans="4:4" x14ac:dyDescent="0.2">
      <c r="D284" s="140"/>
    </row>
    <row r="285" spans="4:4" x14ac:dyDescent="0.2">
      <c r="D285" s="140"/>
    </row>
    <row r="286" spans="4:4" x14ac:dyDescent="0.2">
      <c r="D286" s="140"/>
    </row>
    <row r="287" spans="4:4" x14ac:dyDescent="0.2">
      <c r="D287" s="140"/>
    </row>
    <row r="288" spans="4:4" x14ac:dyDescent="0.2">
      <c r="D288" s="140"/>
    </row>
    <row r="289" spans="4:4" x14ac:dyDescent="0.2">
      <c r="D289" s="140"/>
    </row>
    <row r="290" spans="4:4" x14ac:dyDescent="0.2">
      <c r="D290" s="140"/>
    </row>
    <row r="291" spans="4:4" x14ac:dyDescent="0.2">
      <c r="D291" s="140"/>
    </row>
    <row r="292" spans="4:4" x14ac:dyDescent="0.2">
      <c r="D292" s="140"/>
    </row>
    <row r="293" spans="4:4" x14ac:dyDescent="0.2">
      <c r="D293" s="140"/>
    </row>
    <row r="294" spans="4:4" x14ac:dyDescent="0.2">
      <c r="D294" s="140"/>
    </row>
    <row r="295" spans="4:4" x14ac:dyDescent="0.2">
      <c r="D295" s="140"/>
    </row>
    <row r="296" spans="4:4" x14ac:dyDescent="0.2">
      <c r="D296" s="140"/>
    </row>
    <row r="297" spans="4:4" x14ac:dyDescent="0.2">
      <c r="D297" s="140"/>
    </row>
    <row r="298" spans="4:4" x14ac:dyDescent="0.2">
      <c r="D298" s="140"/>
    </row>
    <row r="299" spans="4:4" x14ac:dyDescent="0.2">
      <c r="D299" s="140"/>
    </row>
    <row r="300" spans="4:4" x14ac:dyDescent="0.2">
      <c r="D300" s="140"/>
    </row>
    <row r="301" spans="4:4" x14ac:dyDescent="0.2">
      <c r="D301" s="140"/>
    </row>
    <row r="302" spans="4:4" x14ac:dyDescent="0.2">
      <c r="D302" s="140"/>
    </row>
    <row r="303" spans="4:4" x14ac:dyDescent="0.2">
      <c r="D303" s="140"/>
    </row>
    <row r="304" spans="4:4" x14ac:dyDescent="0.2">
      <c r="D304" s="140"/>
    </row>
    <row r="305" spans="4:4" x14ac:dyDescent="0.2">
      <c r="D305" s="140"/>
    </row>
    <row r="306" spans="4:4" x14ac:dyDescent="0.2">
      <c r="D306" s="140"/>
    </row>
    <row r="307" spans="4:4" x14ac:dyDescent="0.2">
      <c r="D307" s="140"/>
    </row>
    <row r="308" spans="4:4" x14ac:dyDescent="0.2">
      <c r="D308" s="140"/>
    </row>
    <row r="309" spans="4:4" x14ac:dyDescent="0.2">
      <c r="D309" s="140"/>
    </row>
    <row r="310" spans="4:4" x14ac:dyDescent="0.2">
      <c r="D310" s="140"/>
    </row>
    <row r="311" spans="4:4" x14ac:dyDescent="0.2">
      <c r="D311" s="140"/>
    </row>
    <row r="312" spans="4:4" x14ac:dyDescent="0.2">
      <c r="D312" s="140"/>
    </row>
    <row r="313" spans="4:4" x14ac:dyDescent="0.2">
      <c r="D313" s="140"/>
    </row>
    <row r="314" spans="4:4" x14ac:dyDescent="0.2">
      <c r="D314" s="140"/>
    </row>
    <row r="315" spans="4:4" x14ac:dyDescent="0.2">
      <c r="D315" s="140"/>
    </row>
    <row r="316" spans="4:4" x14ac:dyDescent="0.2">
      <c r="D316" s="140"/>
    </row>
    <row r="317" spans="4:4" x14ac:dyDescent="0.2">
      <c r="D317" s="140"/>
    </row>
    <row r="318" spans="4:4" x14ac:dyDescent="0.2">
      <c r="D318" s="140"/>
    </row>
    <row r="319" spans="4:4" x14ac:dyDescent="0.2">
      <c r="D319" s="140"/>
    </row>
    <row r="320" spans="4:4" x14ac:dyDescent="0.2">
      <c r="D320" s="140"/>
    </row>
    <row r="321" spans="4:4" x14ac:dyDescent="0.2">
      <c r="D321" s="140"/>
    </row>
    <row r="322" spans="4:4" x14ac:dyDescent="0.2">
      <c r="D322" s="140"/>
    </row>
    <row r="323" spans="4:4" x14ac:dyDescent="0.2">
      <c r="D323" s="140"/>
    </row>
    <row r="324" spans="4:4" x14ac:dyDescent="0.2">
      <c r="D324" s="140"/>
    </row>
    <row r="325" spans="4:4" x14ac:dyDescent="0.2">
      <c r="D325" s="140"/>
    </row>
    <row r="326" spans="4:4" x14ac:dyDescent="0.2">
      <c r="D326" s="140"/>
    </row>
    <row r="327" spans="4:4" x14ac:dyDescent="0.2">
      <c r="D327" s="140"/>
    </row>
    <row r="328" spans="4:4" x14ac:dyDescent="0.2">
      <c r="D328" s="140"/>
    </row>
    <row r="329" spans="4:4" x14ac:dyDescent="0.2">
      <c r="D329" s="140"/>
    </row>
    <row r="330" spans="4:4" x14ac:dyDescent="0.2">
      <c r="D330" s="140"/>
    </row>
    <row r="331" spans="4:4" x14ac:dyDescent="0.2">
      <c r="D331" s="140"/>
    </row>
    <row r="332" spans="4:4" x14ac:dyDescent="0.2">
      <c r="D332" s="140"/>
    </row>
    <row r="333" spans="4:4" x14ac:dyDescent="0.2">
      <c r="D333" s="140"/>
    </row>
    <row r="334" spans="4:4" x14ac:dyDescent="0.2">
      <c r="D334" s="140"/>
    </row>
    <row r="335" spans="4:4" x14ac:dyDescent="0.2">
      <c r="D335" s="140"/>
    </row>
    <row r="336" spans="4:4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75"/>
  <sheetViews>
    <sheetView showGridLines="0" topLeftCell="B1" zoomScaleNormal="100" zoomScaleSheetLayoutView="75" workbookViewId="0">
      <selection activeCell="M15" sqref="M1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38</v>
      </c>
      <c r="B1" s="217" t="s">
        <v>4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3"/>
      <c r="B2" s="78" t="s">
        <v>24</v>
      </c>
      <c r="C2" s="79"/>
      <c r="D2" s="80" t="s">
        <v>43</v>
      </c>
      <c r="E2" s="223" t="s">
        <v>466</v>
      </c>
      <c r="F2" s="224"/>
      <c r="G2" s="224"/>
      <c r="H2" s="224"/>
      <c r="I2" s="224"/>
      <c r="J2" s="225"/>
      <c r="O2" s="2"/>
    </row>
    <row r="3" spans="1:15" ht="27" hidden="1" customHeight="1" x14ac:dyDescent="0.2">
      <c r="A3" s="3"/>
      <c r="B3" s="81"/>
      <c r="C3" s="79"/>
      <c r="D3" s="82"/>
      <c r="E3" s="226"/>
      <c r="F3" s="227"/>
      <c r="G3" s="227"/>
      <c r="H3" s="227"/>
      <c r="I3" s="227"/>
      <c r="J3" s="228"/>
    </row>
    <row r="4" spans="1:15" ht="23.25" customHeight="1" x14ac:dyDescent="0.2">
      <c r="A4" s="3"/>
      <c r="B4" s="83"/>
      <c r="C4" s="84"/>
      <c r="D4" s="85"/>
      <c r="E4" s="215" t="s">
        <v>483</v>
      </c>
      <c r="F4" s="215"/>
      <c r="G4" s="215"/>
      <c r="H4" s="215"/>
      <c r="I4" s="215"/>
      <c r="J4" s="216"/>
    </row>
    <row r="5" spans="1:15" ht="24" customHeight="1" x14ac:dyDescent="0.2">
      <c r="A5" s="3"/>
      <c r="B5" s="47" t="s">
        <v>23</v>
      </c>
      <c r="C5" s="4"/>
      <c r="D5" s="32" t="s">
        <v>462</v>
      </c>
      <c r="E5" s="25"/>
      <c r="F5" s="25"/>
      <c r="G5" s="25"/>
      <c r="H5" s="27" t="s">
        <v>42</v>
      </c>
      <c r="I5" s="32">
        <v>48133990</v>
      </c>
      <c r="J5" s="10"/>
    </row>
    <row r="6" spans="1:15" ht="15.75" customHeight="1" x14ac:dyDescent="0.2">
      <c r="A6" s="3"/>
      <c r="B6" s="41"/>
      <c r="C6" s="25"/>
      <c r="D6" s="32" t="s">
        <v>467</v>
      </c>
      <c r="E6" s="25"/>
      <c r="F6" s="25"/>
      <c r="G6" s="25"/>
      <c r="H6" s="27" t="s">
        <v>36</v>
      </c>
      <c r="I6" s="32" t="s">
        <v>463</v>
      </c>
      <c r="J6" s="10"/>
    </row>
    <row r="7" spans="1:15" ht="15.75" customHeight="1" x14ac:dyDescent="0.2">
      <c r="A7" s="3"/>
      <c r="B7" s="42"/>
      <c r="C7" s="26"/>
      <c r="D7" s="33" t="s">
        <v>468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0"/>
      <c r="E11" s="230"/>
      <c r="F11" s="230"/>
      <c r="G11" s="230"/>
      <c r="H11" s="27" t="s">
        <v>42</v>
      </c>
      <c r="I11" s="190"/>
      <c r="J11" s="10"/>
    </row>
    <row r="12" spans="1:15" ht="15.75" customHeight="1" x14ac:dyDescent="0.2">
      <c r="A12" s="3"/>
      <c r="B12" s="41"/>
      <c r="C12" s="25"/>
      <c r="D12" s="213"/>
      <c r="E12" s="213"/>
      <c r="F12" s="213"/>
      <c r="G12" s="213"/>
      <c r="H12" s="27" t="s">
        <v>36</v>
      </c>
      <c r="I12" s="190"/>
      <c r="J12" s="10"/>
    </row>
    <row r="13" spans="1:15" ht="15.75" customHeight="1" x14ac:dyDescent="0.2">
      <c r="A13" s="3"/>
      <c r="B13" s="42"/>
      <c r="C13" s="86"/>
      <c r="D13" s="214"/>
      <c r="E13" s="214"/>
      <c r="F13" s="214"/>
      <c r="G13" s="214"/>
      <c r="H13" s="28"/>
      <c r="I13" s="34"/>
      <c r="J13" s="51"/>
    </row>
    <row r="14" spans="1:15" ht="24" customHeight="1" x14ac:dyDescent="0.2">
      <c r="A14" s="3"/>
      <c r="B14" s="66" t="s">
        <v>22</v>
      </c>
      <c r="C14" s="67"/>
      <c r="D14" s="68" t="s">
        <v>464</v>
      </c>
      <c r="E14" s="69"/>
      <c r="F14" s="69"/>
      <c r="G14" s="69"/>
      <c r="H14" s="27" t="s">
        <v>42</v>
      </c>
      <c r="I14" s="185" t="s">
        <v>465</v>
      </c>
      <c r="J14" s="70"/>
    </row>
    <row r="15" spans="1:15" ht="32.25" customHeight="1" x14ac:dyDescent="0.2">
      <c r="A15" s="3"/>
      <c r="B15" s="52" t="s">
        <v>34</v>
      </c>
      <c r="C15" s="71"/>
      <c r="D15" s="53"/>
      <c r="E15" s="229"/>
      <c r="F15" s="229"/>
      <c r="G15" s="231"/>
      <c r="H15" s="231"/>
      <c r="I15" s="231" t="s">
        <v>31</v>
      </c>
      <c r="J15" s="232"/>
    </row>
    <row r="16" spans="1:15" ht="23.25" customHeight="1" x14ac:dyDescent="0.2">
      <c r="A16" s="139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I51+I52+I53+I54+I55+I56+I57+I58</f>
        <v>0</v>
      </c>
      <c r="J16" s="210"/>
    </row>
    <row r="17" spans="1:10" ht="23.25" customHeight="1" x14ac:dyDescent="0.2">
      <c r="A17" s="139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I59+I60+I61+I62+I63+I64+I65+I66+I67+I68+I69</f>
        <v>0</v>
      </c>
      <c r="J17" s="210"/>
    </row>
    <row r="18" spans="1:10" ht="23.25" customHeight="1" x14ac:dyDescent="0.2">
      <c r="A18" s="139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I70+I71</f>
        <v>0</v>
      </c>
      <c r="J18" s="210"/>
    </row>
    <row r="19" spans="1:10" ht="23.25" customHeight="1" x14ac:dyDescent="0.2">
      <c r="A19" s="139" t="s">
        <v>98</v>
      </c>
      <c r="B19" s="57" t="s">
        <v>29</v>
      </c>
      <c r="C19" s="58"/>
      <c r="D19" s="59"/>
      <c r="E19" s="208"/>
      <c r="F19" s="209"/>
      <c r="G19" s="208"/>
      <c r="H19" s="209"/>
      <c r="I19" s="208">
        <v>0</v>
      </c>
      <c r="J19" s="210"/>
    </row>
    <row r="20" spans="1:10" ht="23.25" customHeight="1" x14ac:dyDescent="0.2">
      <c r="A20" s="139" t="s">
        <v>99</v>
      </c>
      <c r="B20" s="57" t="s">
        <v>30</v>
      </c>
      <c r="C20" s="58"/>
      <c r="D20" s="59"/>
      <c r="E20" s="208"/>
      <c r="F20" s="209"/>
      <c r="G20" s="208"/>
      <c r="H20" s="209"/>
      <c r="I20" s="208">
        <v>0</v>
      </c>
      <c r="J20" s="210"/>
    </row>
    <row r="21" spans="1:10" ht="23.25" customHeight="1" x14ac:dyDescent="0.2">
      <c r="A21" s="3"/>
      <c r="B21" s="73" t="s">
        <v>31</v>
      </c>
      <c r="C21" s="74"/>
      <c r="D21" s="75"/>
      <c r="E21" s="211"/>
      <c r="F21" s="233"/>
      <c r="G21" s="211"/>
      <c r="H21" s="233"/>
      <c r="I21" s="211">
        <f>SUM(I16:J20)</f>
        <v>0</v>
      </c>
      <c r="J21" s="212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13</v>
      </c>
      <c r="C23" s="58"/>
      <c r="D23" s="59"/>
      <c r="E23" s="60">
        <v>15</v>
      </c>
      <c r="F23" s="61" t="s">
        <v>0</v>
      </c>
      <c r="G23" s="205">
        <v>0</v>
      </c>
      <c r="H23" s="206"/>
      <c r="I23" s="206"/>
      <c r="J23" s="62" t="str">
        <f t="shared" ref="J23:J28" si="0">Mena</f>
        <v>CZK</v>
      </c>
    </row>
    <row r="24" spans="1:10" ht="23.25" customHeight="1" x14ac:dyDescent="0.2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202">
        <v>0</v>
      </c>
      <c r="H24" s="203"/>
      <c r="I24" s="203"/>
      <c r="J24" s="62" t="str">
        <f t="shared" si="0"/>
        <v>CZK</v>
      </c>
    </row>
    <row r="25" spans="1:10" ht="23.25" customHeight="1" x14ac:dyDescent="0.2">
      <c r="A25" s="3"/>
      <c r="B25" s="57" t="s">
        <v>15</v>
      </c>
      <c r="C25" s="58"/>
      <c r="D25" s="59"/>
      <c r="E25" s="60">
        <v>21</v>
      </c>
      <c r="F25" s="61" t="s">
        <v>0</v>
      </c>
      <c r="G25" s="205">
        <f>I21</f>
        <v>0</v>
      </c>
      <c r="H25" s="206"/>
      <c r="I25" s="206"/>
      <c r="J25" s="62" t="str">
        <f t="shared" si="0"/>
        <v>CZK</v>
      </c>
    </row>
    <row r="26" spans="1:10" ht="23.25" customHeight="1" x14ac:dyDescent="0.2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220">
        <f>ZakladDPHZakl*0.21</f>
        <v>0</v>
      </c>
      <c r="H26" s="221"/>
      <c r="I26" s="221"/>
      <c r="J26" s="56" t="str">
        <f t="shared" si="0"/>
        <v>CZK</v>
      </c>
    </row>
    <row r="27" spans="1:10" ht="23.25" customHeight="1" thickBot="1" x14ac:dyDescent="0.25">
      <c r="A27" s="3"/>
      <c r="B27" s="48" t="s">
        <v>5</v>
      </c>
      <c r="C27" s="19"/>
      <c r="D27" s="22"/>
      <c r="E27" s="19"/>
      <c r="F27" s="20"/>
      <c r="G27" s="222"/>
      <c r="H27" s="222"/>
      <c r="I27" s="222"/>
      <c r="J27" s="63" t="str">
        <f t="shared" si="0"/>
        <v>CZK</v>
      </c>
    </row>
    <row r="28" spans="1:10" ht="27.75" hidden="1" customHeight="1" thickBot="1" x14ac:dyDescent="0.25">
      <c r="A28" s="3"/>
      <c r="B28" s="116" t="s">
        <v>25</v>
      </c>
      <c r="C28" s="117"/>
      <c r="D28" s="117"/>
      <c r="E28" s="118"/>
      <c r="F28" s="119"/>
      <c r="G28" s="204">
        <v>281052.65000000002</v>
      </c>
      <c r="H28" s="207"/>
      <c r="I28" s="207"/>
      <c r="J28" s="120" t="str">
        <f t="shared" si="0"/>
        <v>CZK</v>
      </c>
    </row>
    <row r="29" spans="1:10" ht="27.75" customHeight="1" thickBot="1" x14ac:dyDescent="0.25">
      <c r="A29" s="3"/>
      <c r="B29" s="116" t="s">
        <v>37</v>
      </c>
      <c r="C29" s="121"/>
      <c r="D29" s="121"/>
      <c r="E29" s="121"/>
      <c r="F29" s="121"/>
      <c r="G29" s="204">
        <f>SUM(G23:I27)</f>
        <v>0</v>
      </c>
      <c r="H29" s="204"/>
      <c r="I29" s="204"/>
      <c r="J29" s="122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42914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1" t="s">
        <v>2</v>
      </c>
      <c r="E35" s="20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customHeight="1" x14ac:dyDescent="0.2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44</v>
      </c>
      <c r="C39" s="197"/>
      <c r="D39" s="198"/>
      <c r="E39" s="198"/>
      <c r="F39" s="103">
        <v>0</v>
      </c>
      <c r="G39" s="104">
        <v>281052.65000000002</v>
      </c>
      <c r="H39" s="105">
        <v>59021.05</v>
      </c>
      <c r="I39" s="105">
        <v>340073.7</v>
      </c>
      <c r="J39" s="106" t="str">
        <f>IF(CenaCelkemVypocet=0,"",I39/CenaCelkemVypocet*100)</f>
        <v/>
      </c>
    </row>
    <row r="40" spans="1:10" ht="25.5" customHeight="1" x14ac:dyDescent="0.2">
      <c r="A40" s="92">
        <v>2</v>
      </c>
      <c r="B40" s="107" t="s">
        <v>45</v>
      </c>
      <c r="C40" s="199" t="s">
        <v>46</v>
      </c>
      <c r="D40" s="200"/>
      <c r="E40" s="200"/>
      <c r="F40" s="108">
        <v>0</v>
      </c>
      <c r="G40" s="109">
        <f>'WC ženy'!G172</f>
        <v>0</v>
      </c>
      <c r="H40" s="109">
        <f>G40*0.21</f>
        <v>0</v>
      </c>
      <c r="I40" s="109">
        <f>G40+H40</f>
        <v>0</v>
      </c>
      <c r="J40" s="110" t="str">
        <f>IF(CenaCelkemVypocet=0,"",I40/CenaCelkemVypocet*100)</f>
        <v/>
      </c>
    </row>
    <row r="41" spans="1:10" ht="25.5" customHeight="1" x14ac:dyDescent="0.2">
      <c r="A41" s="92">
        <v>3</v>
      </c>
      <c r="B41" s="111" t="s">
        <v>47</v>
      </c>
      <c r="C41" s="197" t="s">
        <v>48</v>
      </c>
      <c r="D41" s="198"/>
      <c r="E41" s="198"/>
      <c r="F41" s="112">
        <v>0</v>
      </c>
      <c r="G41" s="105">
        <f>G40</f>
        <v>0</v>
      </c>
      <c r="H41" s="105">
        <f>H40</f>
        <v>0</v>
      </c>
      <c r="I41" s="105">
        <f>G41+H41</f>
        <v>0</v>
      </c>
      <c r="J41" s="106" t="str">
        <f>IF(CenaCelkemVypocet=0,"",I41/CenaCelkemVypocet*100)</f>
        <v/>
      </c>
    </row>
    <row r="42" spans="1:10" ht="25.5" customHeight="1" x14ac:dyDescent="0.2">
      <c r="A42" s="92">
        <v>2</v>
      </c>
      <c r="B42" s="107" t="s">
        <v>49</v>
      </c>
      <c r="C42" s="199" t="s">
        <v>50</v>
      </c>
      <c r="D42" s="200"/>
      <c r="E42" s="200"/>
      <c r="F42" s="108">
        <v>0</v>
      </c>
      <c r="G42" s="109">
        <f>'Přípojka kanalizace'!G29</f>
        <v>0</v>
      </c>
      <c r="H42" s="109">
        <f>G42*0.21</f>
        <v>0</v>
      </c>
      <c r="I42" s="109">
        <f>G42+H42</f>
        <v>0</v>
      </c>
      <c r="J42" s="110">
        <v>7</v>
      </c>
    </row>
    <row r="43" spans="1:10" ht="25.5" customHeight="1" x14ac:dyDescent="0.2">
      <c r="A43" s="92">
        <v>3</v>
      </c>
      <c r="B43" s="111" t="s">
        <v>47</v>
      </c>
      <c r="C43" s="197" t="s">
        <v>51</v>
      </c>
      <c r="D43" s="198"/>
      <c r="E43" s="198"/>
      <c r="F43" s="112">
        <v>0</v>
      </c>
      <c r="G43" s="105">
        <f>'Přípojka kanalizace'!G29</f>
        <v>0</v>
      </c>
      <c r="H43" s="105">
        <f>H42</f>
        <v>0</v>
      </c>
      <c r="I43" s="105">
        <f>G43+H43</f>
        <v>0</v>
      </c>
      <c r="J43" s="106">
        <f>7</f>
        <v>7</v>
      </c>
    </row>
    <row r="44" spans="1:10" ht="25.5" customHeight="1" x14ac:dyDescent="0.2">
      <c r="A44" s="92"/>
      <c r="B44" s="194" t="s">
        <v>52</v>
      </c>
      <c r="C44" s="195"/>
      <c r="D44" s="195"/>
      <c r="E44" s="196"/>
      <c r="F44" s="113">
        <f>SUMIF(A39:A43,"=1",F39:F43)</f>
        <v>0</v>
      </c>
      <c r="G44" s="114">
        <f>G40+G42</f>
        <v>0</v>
      </c>
      <c r="H44" s="114">
        <f>H40+H42</f>
        <v>0</v>
      </c>
      <c r="I44" s="114">
        <f>I40+I42</f>
        <v>0</v>
      </c>
      <c r="J44" s="115">
        <f>SUMIF(A39:A43,"=1",J39:J43)</f>
        <v>0</v>
      </c>
    </row>
    <row r="48" spans="1:10" ht="15.75" x14ac:dyDescent="0.25">
      <c r="B48" s="123" t="s">
        <v>54</v>
      </c>
    </row>
    <row r="50" spans="1:10" ht="25.5" customHeight="1" x14ac:dyDescent="0.2">
      <c r="A50" s="124"/>
      <c r="B50" s="127" t="s">
        <v>18</v>
      </c>
      <c r="C50" s="127" t="s">
        <v>6</v>
      </c>
      <c r="D50" s="128"/>
      <c r="E50" s="128"/>
      <c r="F50" s="129" t="s">
        <v>55</v>
      </c>
      <c r="G50" s="129"/>
      <c r="H50" s="129"/>
      <c r="I50" s="129" t="s">
        <v>31</v>
      </c>
      <c r="J50" s="129" t="s">
        <v>0</v>
      </c>
    </row>
    <row r="51" spans="1:10" ht="25.5" customHeight="1" x14ac:dyDescent="0.2">
      <c r="A51" s="125"/>
      <c r="B51" s="130" t="s">
        <v>47</v>
      </c>
      <c r="C51" s="192" t="s">
        <v>56</v>
      </c>
      <c r="D51" s="193"/>
      <c r="E51" s="193"/>
      <c r="F51" s="137" t="s">
        <v>26</v>
      </c>
      <c r="G51" s="131"/>
      <c r="H51" s="131"/>
      <c r="I51" s="131">
        <f>'Přípojka kanalizace'!G8</f>
        <v>0</v>
      </c>
      <c r="J51" s="135" t="str">
        <f>IF(I72=0,"",I51/I72*100)</f>
        <v/>
      </c>
    </row>
    <row r="52" spans="1:10" ht="25.5" customHeight="1" x14ac:dyDescent="0.2">
      <c r="A52" s="125"/>
      <c r="B52" s="130" t="s">
        <v>57</v>
      </c>
      <c r="C52" s="192" t="s">
        <v>58</v>
      </c>
      <c r="D52" s="193"/>
      <c r="E52" s="193"/>
      <c r="F52" s="137" t="s">
        <v>26</v>
      </c>
      <c r="G52" s="131"/>
      <c r="H52" s="131"/>
      <c r="I52" s="131">
        <f>'WC ženy'!G8</f>
        <v>0</v>
      </c>
      <c r="J52" s="135" t="str">
        <f>IF(I72=0,"",I52/I72*100)</f>
        <v/>
      </c>
    </row>
    <row r="53" spans="1:10" ht="25.5" customHeight="1" x14ac:dyDescent="0.2">
      <c r="A53" s="125"/>
      <c r="B53" s="130" t="s">
        <v>59</v>
      </c>
      <c r="C53" s="192" t="s">
        <v>60</v>
      </c>
      <c r="D53" s="193"/>
      <c r="E53" s="193"/>
      <c r="F53" s="137" t="s">
        <v>26</v>
      </c>
      <c r="G53" s="131"/>
      <c r="H53" s="131"/>
      <c r="I53" s="131">
        <f>'WC ženy'!G16</f>
        <v>0</v>
      </c>
      <c r="J53" s="135" t="str">
        <f>IF(I72=0,"",I53/I72*100)</f>
        <v/>
      </c>
    </row>
    <row r="54" spans="1:10" ht="25.5" customHeight="1" x14ac:dyDescent="0.2">
      <c r="A54" s="125"/>
      <c r="B54" s="130" t="s">
        <v>61</v>
      </c>
      <c r="C54" s="192" t="s">
        <v>62</v>
      </c>
      <c r="D54" s="193"/>
      <c r="E54" s="193"/>
      <c r="F54" s="137" t="s">
        <v>26</v>
      </c>
      <c r="G54" s="131"/>
      <c r="H54" s="131"/>
      <c r="I54" s="131">
        <f>'WC ženy'!G19</f>
        <v>0</v>
      </c>
      <c r="J54" s="135" t="str">
        <f>IF(I72=0,"",I54/I72*100)</f>
        <v/>
      </c>
    </row>
    <row r="55" spans="1:10" ht="25.5" customHeight="1" x14ac:dyDescent="0.2">
      <c r="A55" s="125"/>
      <c r="B55" s="130" t="s">
        <v>63</v>
      </c>
      <c r="C55" s="192" t="s">
        <v>64</v>
      </c>
      <c r="D55" s="193"/>
      <c r="E55" s="193"/>
      <c r="F55" s="137" t="s">
        <v>26</v>
      </c>
      <c r="G55" s="131"/>
      <c r="H55" s="131"/>
      <c r="I55" s="131">
        <f>'WC ženy'!G34</f>
        <v>0</v>
      </c>
      <c r="J55" s="135" t="str">
        <f>IF(I72=0,"",I55/I72*100)</f>
        <v/>
      </c>
    </row>
    <row r="56" spans="1:10" ht="25.5" customHeight="1" x14ac:dyDescent="0.2">
      <c r="A56" s="125"/>
      <c r="B56" s="130" t="s">
        <v>65</v>
      </c>
      <c r="C56" s="192" t="s">
        <v>66</v>
      </c>
      <c r="D56" s="193"/>
      <c r="E56" s="193"/>
      <c r="F56" s="137" t="s">
        <v>26</v>
      </c>
      <c r="G56" s="131"/>
      <c r="H56" s="131"/>
      <c r="I56" s="131">
        <f>'Přípojka kanalizace'!G17</f>
        <v>0</v>
      </c>
      <c r="J56" s="135" t="str">
        <f>IF(I72=0,"",I56/I72*100)</f>
        <v/>
      </c>
    </row>
    <row r="57" spans="1:10" ht="25.5" customHeight="1" x14ac:dyDescent="0.2">
      <c r="A57" s="125"/>
      <c r="B57" s="130" t="s">
        <v>67</v>
      </c>
      <c r="C57" s="192" t="s">
        <v>68</v>
      </c>
      <c r="D57" s="193"/>
      <c r="E57" s="193"/>
      <c r="F57" s="137" t="s">
        <v>26</v>
      </c>
      <c r="G57" s="131"/>
      <c r="H57" s="131"/>
      <c r="I57" s="131">
        <f>'WC ženy'!G37+'Přípojka kanalizace'!G23</f>
        <v>0</v>
      </c>
      <c r="J57" s="135" t="str">
        <f>IF(I72=0,"",I57/I72*100)</f>
        <v/>
      </c>
    </row>
    <row r="58" spans="1:10" ht="25.5" customHeight="1" x14ac:dyDescent="0.2">
      <c r="A58" s="125"/>
      <c r="B58" s="130" t="s">
        <v>69</v>
      </c>
      <c r="C58" s="192" t="s">
        <v>70</v>
      </c>
      <c r="D58" s="193"/>
      <c r="E58" s="193"/>
      <c r="F58" s="137" t="s">
        <v>26</v>
      </c>
      <c r="G58" s="131"/>
      <c r="H58" s="131"/>
      <c r="I58" s="131">
        <f>'WC ženy'!G52+'Přípojka kanalizace'!G26</f>
        <v>0</v>
      </c>
      <c r="J58" s="135" t="str">
        <f>IF(I72=0,"",I58/I72*100)</f>
        <v/>
      </c>
    </row>
    <row r="59" spans="1:10" ht="25.5" customHeight="1" x14ac:dyDescent="0.2">
      <c r="A59" s="125"/>
      <c r="B59" s="130" t="s">
        <v>71</v>
      </c>
      <c r="C59" s="192" t="s">
        <v>72</v>
      </c>
      <c r="D59" s="193"/>
      <c r="E59" s="193"/>
      <c r="F59" s="137" t="s">
        <v>27</v>
      </c>
      <c r="G59" s="131"/>
      <c r="H59" s="131"/>
      <c r="I59" s="131">
        <f>'WC ženy'!G54</f>
        <v>0</v>
      </c>
      <c r="J59" s="135" t="str">
        <f>IF(I72=0,"",I59/I72*100)</f>
        <v/>
      </c>
    </row>
    <row r="60" spans="1:10" ht="25.5" customHeight="1" x14ac:dyDescent="0.2">
      <c r="A60" s="125"/>
      <c r="B60" s="130" t="s">
        <v>73</v>
      </c>
      <c r="C60" s="192" t="s">
        <v>74</v>
      </c>
      <c r="D60" s="193"/>
      <c r="E60" s="193"/>
      <c r="F60" s="137" t="s">
        <v>27</v>
      </c>
      <c r="G60" s="131"/>
      <c r="H60" s="131"/>
      <c r="I60" s="131">
        <f>'WC ženy'!G61</f>
        <v>0</v>
      </c>
      <c r="J60" s="135" t="str">
        <f>IF(I72=0,"",I60/I72*100)</f>
        <v/>
      </c>
    </row>
    <row r="61" spans="1:10" ht="25.5" customHeight="1" x14ac:dyDescent="0.2">
      <c r="A61" s="125"/>
      <c r="B61" s="130" t="s">
        <v>75</v>
      </c>
      <c r="C61" s="192" t="s">
        <v>76</v>
      </c>
      <c r="D61" s="193"/>
      <c r="E61" s="193"/>
      <c r="F61" s="137" t="s">
        <v>27</v>
      </c>
      <c r="G61" s="131"/>
      <c r="H61" s="131"/>
      <c r="I61" s="131">
        <f>'WC ženy'!G72</f>
        <v>0</v>
      </c>
      <c r="J61" s="135" t="str">
        <f>IF(I72=0,"",I61/I72*100)</f>
        <v/>
      </c>
    </row>
    <row r="62" spans="1:10" ht="25.5" customHeight="1" x14ac:dyDescent="0.2">
      <c r="A62" s="125"/>
      <c r="B62" s="130" t="s">
        <v>77</v>
      </c>
      <c r="C62" s="192" t="s">
        <v>78</v>
      </c>
      <c r="D62" s="193"/>
      <c r="E62" s="193"/>
      <c r="F62" s="137" t="s">
        <v>27</v>
      </c>
      <c r="G62" s="131"/>
      <c r="H62" s="131"/>
      <c r="I62" s="131">
        <f>'WC ženy'!G87</f>
        <v>0</v>
      </c>
      <c r="J62" s="135" t="str">
        <f>IF(I72=0,"",I62/I72*100)</f>
        <v/>
      </c>
    </row>
    <row r="63" spans="1:10" ht="25.5" customHeight="1" x14ac:dyDescent="0.2">
      <c r="A63" s="125"/>
      <c r="B63" s="130" t="s">
        <v>79</v>
      </c>
      <c r="C63" s="192" t="s">
        <v>80</v>
      </c>
      <c r="D63" s="193"/>
      <c r="E63" s="193"/>
      <c r="F63" s="137" t="s">
        <v>27</v>
      </c>
      <c r="G63" s="131"/>
      <c r="H63" s="131"/>
      <c r="I63" s="131">
        <f>'WC ženy'!G106</f>
        <v>0</v>
      </c>
      <c r="J63" s="135" t="str">
        <f>IF(I72=0,"",I63/I72*100)</f>
        <v/>
      </c>
    </row>
    <row r="64" spans="1:10" ht="25.5" customHeight="1" x14ac:dyDescent="0.2">
      <c r="A64" s="125"/>
      <c r="B64" s="130" t="s">
        <v>81</v>
      </c>
      <c r="C64" s="192" t="s">
        <v>82</v>
      </c>
      <c r="D64" s="193"/>
      <c r="E64" s="193"/>
      <c r="F64" s="137" t="s">
        <v>27</v>
      </c>
      <c r="G64" s="131"/>
      <c r="H64" s="131"/>
      <c r="I64" s="131">
        <f>'WC ženy'!G112</f>
        <v>0</v>
      </c>
      <c r="J64" s="135" t="str">
        <f>IF(I72=0,"",I64/I72*100)</f>
        <v/>
      </c>
    </row>
    <row r="65" spans="1:10" ht="25.5" customHeight="1" x14ac:dyDescent="0.2">
      <c r="A65" s="125"/>
      <c r="B65" s="130" t="s">
        <v>83</v>
      </c>
      <c r="C65" s="192" t="s">
        <v>84</v>
      </c>
      <c r="D65" s="193"/>
      <c r="E65" s="193"/>
      <c r="F65" s="137" t="s">
        <v>27</v>
      </c>
      <c r="G65" s="131"/>
      <c r="H65" s="131"/>
      <c r="I65" s="131">
        <f>'WC ženy'!G118</f>
        <v>0</v>
      </c>
      <c r="J65" s="135" t="str">
        <f>IF(I72=0,"",I65/I72*100)</f>
        <v/>
      </c>
    </row>
    <row r="66" spans="1:10" ht="25.5" customHeight="1" x14ac:dyDescent="0.2">
      <c r="A66" s="125"/>
      <c r="B66" s="130" t="s">
        <v>85</v>
      </c>
      <c r="C66" s="192" t="s">
        <v>86</v>
      </c>
      <c r="D66" s="193"/>
      <c r="E66" s="193"/>
      <c r="F66" s="137" t="s">
        <v>27</v>
      </c>
      <c r="G66" s="131"/>
      <c r="H66" s="131"/>
      <c r="I66" s="131">
        <f>'WC ženy'!G133</f>
        <v>0</v>
      </c>
      <c r="J66" s="135" t="str">
        <f>IF(I72=0,"",I66/I72*100)</f>
        <v/>
      </c>
    </row>
    <row r="67" spans="1:10" ht="25.5" customHeight="1" x14ac:dyDescent="0.2">
      <c r="A67" s="125"/>
      <c r="B67" s="130" t="s">
        <v>87</v>
      </c>
      <c r="C67" s="192" t="s">
        <v>88</v>
      </c>
      <c r="D67" s="193"/>
      <c r="E67" s="193"/>
      <c r="F67" s="137" t="s">
        <v>27</v>
      </c>
      <c r="G67" s="131"/>
      <c r="H67" s="131"/>
      <c r="I67" s="131">
        <f>'WC ženy'!G139</f>
        <v>0</v>
      </c>
      <c r="J67" s="135" t="str">
        <f>IF(I72=0,"",I67/I72*100)</f>
        <v/>
      </c>
    </row>
    <row r="68" spans="1:10" ht="25.5" customHeight="1" x14ac:dyDescent="0.2">
      <c r="A68" s="125"/>
      <c r="B68" s="130" t="s">
        <v>89</v>
      </c>
      <c r="C68" s="192" t="s">
        <v>90</v>
      </c>
      <c r="D68" s="193"/>
      <c r="E68" s="193"/>
      <c r="F68" s="137" t="s">
        <v>27</v>
      </c>
      <c r="G68" s="131"/>
      <c r="H68" s="131"/>
      <c r="I68" s="131">
        <f>'WC ženy'!G153</f>
        <v>0</v>
      </c>
      <c r="J68" s="135" t="str">
        <f>IF(I72=0,"",I68/I72*100)</f>
        <v/>
      </c>
    </row>
    <row r="69" spans="1:10" ht="25.5" customHeight="1" x14ac:dyDescent="0.2">
      <c r="A69" s="125"/>
      <c r="B69" s="130" t="s">
        <v>91</v>
      </c>
      <c r="C69" s="192" t="s">
        <v>92</v>
      </c>
      <c r="D69" s="193"/>
      <c r="E69" s="193"/>
      <c r="F69" s="137" t="s">
        <v>27</v>
      </c>
      <c r="G69" s="131"/>
      <c r="H69" s="131"/>
      <c r="I69" s="131">
        <f>'WC ženy'!G156</f>
        <v>0</v>
      </c>
      <c r="J69" s="135" t="str">
        <f>IF(I72=0,"",I69/I72*100)</f>
        <v/>
      </c>
    </row>
    <row r="70" spans="1:10" ht="25.5" customHeight="1" x14ac:dyDescent="0.2">
      <c r="A70" s="125"/>
      <c r="B70" s="130" t="s">
        <v>93</v>
      </c>
      <c r="C70" s="192" t="s">
        <v>94</v>
      </c>
      <c r="D70" s="193"/>
      <c r="E70" s="193"/>
      <c r="F70" s="137" t="s">
        <v>28</v>
      </c>
      <c r="G70" s="131"/>
      <c r="H70" s="131"/>
      <c r="I70" s="131">
        <f>'WC ženy'!G162</f>
        <v>0</v>
      </c>
      <c r="J70" s="135" t="str">
        <f>IF(I72=0,"",I70/I72*100)</f>
        <v/>
      </c>
    </row>
    <row r="71" spans="1:10" ht="25.5" customHeight="1" x14ac:dyDescent="0.2">
      <c r="A71" s="125"/>
      <c r="B71" s="130" t="s">
        <v>95</v>
      </c>
      <c r="C71" s="192" t="s">
        <v>96</v>
      </c>
      <c r="D71" s="193"/>
      <c r="E71" s="193"/>
      <c r="F71" s="137" t="s">
        <v>97</v>
      </c>
      <c r="G71" s="131"/>
      <c r="H71" s="131"/>
      <c r="I71" s="131">
        <f>'WC ženy'!G164</f>
        <v>0</v>
      </c>
      <c r="J71" s="135" t="str">
        <f>IF(I72=0,"",I71/I72*100)</f>
        <v/>
      </c>
    </row>
    <row r="72" spans="1:10" ht="25.5" customHeight="1" x14ac:dyDescent="0.2">
      <c r="A72" s="126"/>
      <c r="B72" s="132" t="s">
        <v>1</v>
      </c>
      <c r="C72" s="132"/>
      <c r="D72" s="133"/>
      <c r="E72" s="133"/>
      <c r="F72" s="138"/>
      <c r="G72" s="134"/>
      <c r="H72" s="134"/>
      <c r="I72" s="134">
        <f>SUM(I51:I71)</f>
        <v>0</v>
      </c>
      <c r="J72" s="136">
        <f>SUM(J51:J71)</f>
        <v>0</v>
      </c>
    </row>
    <row r="73" spans="1:10" x14ac:dyDescent="0.2">
      <c r="F73" s="89"/>
      <c r="G73" s="90"/>
      <c r="H73" s="89"/>
      <c r="I73" s="90"/>
      <c r="J73" s="91"/>
    </row>
    <row r="74" spans="1:10" x14ac:dyDescent="0.2">
      <c r="F74" s="89"/>
      <c r="G74" s="90"/>
      <c r="H74" s="89"/>
      <c r="I74" s="90"/>
      <c r="J74" s="91"/>
    </row>
    <row r="75" spans="1:10" x14ac:dyDescent="0.2">
      <c r="F75" s="89"/>
      <c r="G75" s="90"/>
      <c r="H75" s="89"/>
      <c r="I75" s="90"/>
      <c r="J75" s="91"/>
    </row>
  </sheetData>
  <mergeCells count="63">
    <mergeCell ref="D12:G12"/>
    <mergeCell ref="B1:J1"/>
    <mergeCell ref="E2:J2"/>
    <mergeCell ref="E3:J3"/>
    <mergeCell ref="E4:J4"/>
    <mergeCell ref="D11:G11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C51:E51"/>
    <mergeCell ref="G26:I26"/>
    <mergeCell ref="G27:I27"/>
    <mergeCell ref="G28:I28"/>
    <mergeCell ref="G29:I29"/>
    <mergeCell ref="D35:E35"/>
    <mergeCell ref="C39:E39"/>
    <mergeCell ref="C40:E40"/>
    <mergeCell ref="C41:E41"/>
    <mergeCell ref="C42:E42"/>
    <mergeCell ref="C43:E43"/>
    <mergeCell ref="B44:E44"/>
    <mergeCell ref="C63:E63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70:E70"/>
    <mergeCell ref="C71:E71"/>
    <mergeCell ref="C64:E64"/>
    <mergeCell ref="C65:E65"/>
    <mergeCell ref="C66:E66"/>
    <mergeCell ref="C67:E67"/>
    <mergeCell ref="C68:E68"/>
    <mergeCell ref="C69:E69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66"/>
  <sheetViews>
    <sheetView workbookViewId="0">
      <pane ySplit="7" topLeftCell="A8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</v>
      </c>
      <c r="B1" s="238"/>
      <c r="C1" s="238"/>
      <c r="D1" s="238"/>
      <c r="E1" s="238"/>
      <c r="F1" s="238"/>
      <c r="G1" s="238"/>
      <c r="AG1" t="s">
        <v>100</v>
      </c>
    </row>
    <row r="2" spans="1:60" ht="24.95" customHeight="1" x14ac:dyDescent="0.2">
      <c r="A2" s="141" t="s">
        <v>8</v>
      </c>
      <c r="B2" s="186" t="s">
        <v>43</v>
      </c>
      <c r="C2" s="239" t="s">
        <v>466</v>
      </c>
      <c r="D2" s="240"/>
      <c r="E2" s="240"/>
      <c r="F2" s="240"/>
      <c r="G2" s="241"/>
      <c r="AG2" t="s">
        <v>101</v>
      </c>
    </row>
    <row r="3" spans="1:60" ht="24.95" customHeight="1" x14ac:dyDescent="0.2">
      <c r="A3" s="141" t="s">
        <v>9</v>
      </c>
      <c r="B3" s="186" t="s">
        <v>45</v>
      </c>
      <c r="C3" s="239" t="s">
        <v>486</v>
      </c>
      <c r="D3" s="240"/>
      <c r="E3" s="240"/>
      <c r="F3" s="240"/>
      <c r="G3" s="241"/>
      <c r="AC3" s="88" t="s">
        <v>101</v>
      </c>
      <c r="AG3" t="s">
        <v>102</v>
      </c>
    </row>
    <row r="4" spans="1:60" ht="24.95" customHeight="1" x14ac:dyDescent="0.2">
      <c r="A4" s="142" t="s">
        <v>10</v>
      </c>
      <c r="B4" s="187" t="s">
        <v>47</v>
      </c>
      <c r="C4" s="242" t="s">
        <v>48</v>
      </c>
      <c r="D4" s="243"/>
      <c r="E4" s="243"/>
      <c r="F4" s="243"/>
      <c r="G4" s="244"/>
      <c r="AG4" t="s">
        <v>103</v>
      </c>
    </row>
    <row r="5" spans="1:60" x14ac:dyDescent="0.2">
      <c r="D5" s="140"/>
    </row>
    <row r="6" spans="1:60" ht="38.25" x14ac:dyDescent="0.2">
      <c r="A6" s="145" t="s">
        <v>104</v>
      </c>
      <c r="B6" s="147" t="s">
        <v>105</v>
      </c>
      <c r="C6" s="147" t="s">
        <v>106</v>
      </c>
      <c r="D6" s="146" t="s">
        <v>107</v>
      </c>
      <c r="E6" s="145" t="s">
        <v>108</v>
      </c>
      <c r="F6" s="144" t="s">
        <v>109</v>
      </c>
      <c r="G6" s="145" t="s">
        <v>31</v>
      </c>
      <c r="H6" s="148" t="s">
        <v>32</v>
      </c>
      <c r="I6" s="148" t="s">
        <v>110</v>
      </c>
      <c r="J6" s="148" t="s">
        <v>33</v>
      </c>
      <c r="K6" s="148" t="s">
        <v>111</v>
      </c>
      <c r="L6" s="148" t="s">
        <v>112</v>
      </c>
      <c r="M6" s="148" t="s">
        <v>113</v>
      </c>
      <c r="N6" s="148" t="s">
        <v>114</v>
      </c>
      <c r="O6" s="148" t="s">
        <v>115</v>
      </c>
      <c r="P6" s="148" t="s">
        <v>116</v>
      </c>
      <c r="Q6" s="148" t="s">
        <v>117</v>
      </c>
      <c r="R6" s="148" t="s">
        <v>118</v>
      </c>
      <c r="S6" s="148" t="s">
        <v>119</v>
      </c>
      <c r="T6" s="148" t="s">
        <v>120</v>
      </c>
      <c r="U6" s="148" t="s">
        <v>121</v>
      </c>
      <c r="V6" s="148" t="s">
        <v>122</v>
      </c>
      <c r="W6" s="148" t="s">
        <v>123</v>
      </c>
    </row>
    <row r="7" spans="1:60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 x14ac:dyDescent="0.2">
      <c r="A8" s="160" t="s">
        <v>124</v>
      </c>
      <c r="B8" s="161" t="s">
        <v>57</v>
      </c>
      <c r="C8" s="178" t="s">
        <v>58</v>
      </c>
      <c r="D8" s="162"/>
      <c r="E8" s="163"/>
      <c r="F8" s="164"/>
      <c r="G8" s="165">
        <f>SUMIF(AG9:AG15,"&lt;&gt;NOR",G9:G15)</f>
        <v>0</v>
      </c>
      <c r="H8" s="159"/>
      <c r="I8" s="159">
        <f>SUM(I9:I15)</f>
        <v>4811.46</v>
      </c>
      <c r="J8" s="159"/>
      <c r="K8" s="159">
        <f>SUM(K9:K15)</f>
        <v>3875.2</v>
      </c>
      <c r="L8" s="159"/>
      <c r="M8" s="159">
        <f>SUM(M9:M15)</f>
        <v>0</v>
      </c>
      <c r="N8" s="159"/>
      <c r="O8" s="159">
        <f>SUM(O9:O15)</f>
        <v>0.74</v>
      </c>
      <c r="P8" s="159"/>
      <c r="Q8" s="159">
        <f>SUM(Q9:Q15)</f>
        <v>0</v>
      </c>
      <c r="R8" s="159"/>
      <c r="S8" s="159"/>
      <c r="T8" s="159"/>
      <c r="U8" s="159"/>
      <c r="V8" s="159">
        <f>SUM(V9:V15)</f>
        <v>10.93</v>
      </c>
      <c r="W8" s="159"/>
      <c r="AG8" t="s">
        <v>125</v>
      </c>
    </row>
    <row r="9" spans="1:60" outlineLevel="1" x14ac:dyDescent="0.2">
      <c r="A9" s="166">
        <v>1</v>
      </c>
      <c r="B9" s="167" t="s">
        <v>126</v>
      </c>
      <c r="C9" s="179" t="s">
        <v>127</v>
      </c>
      <c r="D9" s="168" t="s">
        <v>128</v>
      </c>
      <c r="E9" s="169">
        <v>13.335000000000001</v>
      </c>
      <c r="F9" s="170"/>
      <c r="G9" s="171">
        <f>E9*F9</f>
        <v>0</v>
      </c>
      <c r="H9" s="154">
        <v>317.88</v>
      </c>
      <c r="I9" s="154">
        <f>ROUND(E9*H9,2)</f>
        <v>4238.93</v>
      </c>
      <c r="J9" s="154">
        <v>186.12</v>
      </c>
      <c r="K9" s="154">
        <f>ROUND(E9*J9,2)</f>
        <v>2481.91</v>
      </c>
      <c r="L9" s="154">
        <v>21</v>
      </c>
      <c r="M9" s="154">
        <f>G9*(1+L9/100)</f>
        <v>0</v>
      </c>
      <c r="N9" s="154">
        <v>5.2510000000000001E-2</v>
      </c>
      <c r="O9" s="154">
        <f>ROUND(E9*N9,2)</f>
        <v>0.7</v>
      </c>
      <c r="P9" s="154">
        <v>0</v>
      </c>
      <c r="Q9" s="154">
        <f>ROUND(E9*P9,2)</f>
        <v>0</v>
      </c>
      <c r="R9" s="154"/>
      <c r="S9" s="154" t="s">
        <v>129</v>
      </c>
      <c r="T9" s="154" t="s">
        <v>129</v>
      </c>
      <c r="U9" s="154">
        <v>0.52915000000000001</v>
      </c>
      <c r="V9" s="154">
        <f>ROUND(E9*U9,2)</f>
        <v>7.06</v>
      </c>
      <c r="W9" s="154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130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2"/>
      <c r="B10" s="153"/>
      <c r="C10" s="180" t="s">
        <v>131</v>
      </c>
      <c r="D10" s="155"/>
      <c r="E10" s="156">
        <v>13.335000000000001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132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2">
        <v>2</v>
      </c>
      <c r="B11" s="173" t="s">
        <v>134</v>
      </c>
      <c r="C11" s="181" t="s">
        <v>135</v>
      </c>
      <c r="D11" s="174" t="s">
        <v>136</v>
      </c>
      <c r="E11" s="175">
        <v>1</v>
      </c>
      <c r="F11" s="176"/>
      <c r="G11" s="171">
        <f t="shared" ref="G11:G12" si="0">E11*F11</f>
        <v>0</v>
      </c>
      <c r="H11" s="154">
        <v>340.11</v>
      </c>
      <c r="I11" s="154">
        <f>ROUND(E11*H11,2)</f>
        <v>340.11</v>
      </c>
      <c r="J11" s="154">
        <v>86.89</v>
      </c>
      <c r="K11" s="154">
        <f>ROUND(E11*J11,2)</f>
        <v>86.89</v>
      </c>
      <c r="L11" s="154">
        <v>21</v>
      </c>
      <c r="M11" s="154">
        <f>G11*(1+L11/100)</f>
        <v>0</v>
      </c>
      <c r="N11" s="154">
        <v>2.7519999999999999E-2</v>
      </c>
      <c r="O11" s="154">
        <f>ROUND(E11*N11,2)</f>
        <v>0.03</v>
      </c>
      <c r="P11" s="154">
        <v>0</v>
      </c>
      <c r="Q11" s="154">
        <f>ROUND(E11*P11,2)</f>
        <v>0</v>
      </c>
      <c r="R11" s="154"/>
      <c r="S11" s="154" t="s">
        <v>129</v>
      </c>
      <c r="T11" s="154" t="s">
        <v>129</v>
      </c>
      <c r="U11" s="154">
        <v>0.24199999999999999</v>
      </c>
      <c r="V11" s="154">
        <f>ROUND(E11*U11,2)</f>
        <v>0.24</v>
      </c>
      <c r="W11" s="154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130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6">
        <v>3</v>
      </c>
      <c r="B12" s="167" t="s">
        <v>137</v>
      </c>
      <c r="C12" s="179" t="s">
        <v>138</v>
      </c>
      <c r="D12" s="168" t="s">
        <v>139</v>
      </c>
      <c r="E12" s="169">
        <v>8</v>
      </c>
      <c r="F12" s="170"/>
      <c r="G12" s="171">
        <f t="shared" si="0"/>
        <v>0</v>
      </c>
      <c r="H12" s="154">
        <v>20.98</v>
      </c>
      <c r="I12" s="154">
        <f>ROUND(E12*H12,2)</f>
        <v>167.84</v>
      </c>
      <c r="J12" s="154">
        <v>129.52000000000001</v>
      </c>
      <c r="K12" s="154">
        <f>ROUND(E12*J12,2)</f>
        <v>1036.1600000000001</v>
      </c>
      <c r="L12" s="154">
        <v>21</v>
      </c>
      <c r="M12" s="154">
        <f>G12*(1+L12/100)</f>
        <v>0</v>
      </c>
      <c r="N12" s="154">
        <v>1.0200000000000001E-3</v>
      </c>
      <c r="O12" s="154">
        <f>ROUND(E12*N12,2)</f>
        <v>0.01</v>
      </c>
      <c r="P12" s="154">
        <v>0</v>
      </c>
      <c r="Q12" s="154">
        <f>ROUND(E12*P12,2)</f>
        <v>0</v>
      </c>
      <c r="R12" s="154"/>
      <c r="S12" s="154" t="s">
        <v>129</v>
      </c>
      <c r="T12" s="154" t="s">
        <v>129</v>
      </c>
      <c r="U12" s="154">
        <v>0.36</v>
      </c>
      <c r="V12" s="154">
        <f>ROUND(E12*U12,2)</f>
        <v>2.88</v>
      </c>
      <c r="W12" s="154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130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2"/>
      <c r="B13" s="153"/>
      <c r="C13" s="180" t="s">
        <v>140</v>
      </c>
      <c r="D13" s="155"/>
      <c r="E13" s="156">
        <v>8</v>
      </c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132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6">
        <v>4</v>
      </c>
      <c r="B14" s="167" t="s">
        <v>142</v>
      </c>
      <c r="C14" s="179" t="s">
        <v>143</v>
      </c>
      <c r="D14" s="168" t="s">
        <v>139</v>
      </c>
      <c r="E14" s="169">
        <v>4.18</v>
      </c>
      <c r="F14" s="170"/>
      <c r="G14" s="171">
        <f>E14*F14</f>
        <v>0</v>
      </c>
      <c r="H14" s="154">
        <v>15.45</v>
      </c>
      <c r="I14" s="154">
        <f>ROUND(E14*H14,2)</f>
        <v>64.58</v>
      </c>
      <c r="J14" s="154">
        <v>64.650000000000006</v>
      </c>
      <c r="K14" s="154">
        <f>ROUND(E14*J14,2)</f>
        <v>270.24</v>
      </c>
      <c r="L14" s="154">
        <v>21</v>
      </c>
      <c r="M14" s="154">
        <f>G14*(1+L14/100)</f>
        <v>0</v>
      </c>
      <c r="N14" s="154">
        <v>8.0000000000000007E-5</v>
      </c>
      <c r="O14" s="154">
        <f>ROUND(E14*N14,2)</f>
        <v>0</v>
      </c>
      <c r="P14" s="154">
        <v>0</v>
      </c>
      <c r="Q14" s="154">
        <f>ROUND(E14*P14,2)</f>
        <v>0</v>
      </c>
      <c r="R14" s="154"/>
      <c r="S14" s="154" t="s">
        <v>129</v>
      </c>
      <c r="T14" s="154" t="s">
        <v>129</v>
      </c>
      <c r="U14" s="154">
        <v>0.18</v>
      </c>
      <c r="V14" s="154">
        <f>ROUND(E14*U14,2)</f>
        <v>0.75</v>
      </c>
      <c r="W14" s="154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130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2"/>
      <c r="B15" s="153"/>
      <c r="C15" s="180" t="s">
        <v>144</v>
      </c>
      <c r="D15" s="155"/>
      <c r="E15" s="156">
        <v>4.18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132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60" t="s">
        <v>124</v>
      </c>
      <c r="B16" s="161" t="s">
        <v>59</v>
      </c>
      <c r="C16" s="178" t="s">
        <v>60</v>
      </c>
      <c r="D16" s="162"/>
      <c r="E16" s="163"/>
      <c r="F16" s="164"/>
      <c r="G16" s="165">
        <f>SUMIF(AG17:AG18,"&lt;&gt;NOR",G17:G18)</f>
        <v>0</v>
      </c>
      <c r="H16" s="159"/>
      <c r="I16" s="159">
        <f>SUM(I17:I18)</f>
        <v>1604.79</v>
      </c>
      <c r="J16" s="159"/>
      <c r="K16" s="159">
        <f>SUM(K17:K18)</f>
        <v>2969.8</v>
      </c>
      <c r="L16" s="159"/>
      <c r="M16" s="159">
        <f>SUM(M17:M18)</f>
        <v>0</v>
      </c>
      <c r="N16" s="159"/>
      <c r="O16" s="159">
        <f>SUM(O17:O18)</f>
        <v>0.09</v>
      </c>
      <c r="P16" s="159"/>
      <c r="Q16" s="159">
        <f>SUM(Q17:Q18)</f>
        <v>0</v>
      </c>
      <c r="R16" s="159"/>
      <c r="S16" s="159"/>
      <c r="T16" s="159"/>
      <c r="U16" s="159"/>
      <c r="V16" s="159">
        <f>SUM(V17:V18)</f>
        <v>7.15</v>
      </c>
      <c r="W16" s="159"/>
      <c r="AG16" t="s">
        <v>125</v>
      </c>
    </row>
    <row r="17" spans="1:60" ht="13.5" customHeight="1" outlineLevel="1" x14ac:dyDescent="0.2">
      <c r="A17" s="166">
        <v>5</v>
      </c>
      <c r="B17" s="167" t="s">
        <v>146</v>
      </c>
      <c r="C17" s="179" t="s">
        <v>147</v>
      </c>
      <c r="D17" s="168" t="s">
        <v>128</v>
      </c>
      <c r="E17" s="169">
        <v>7.524</v>
      </c>
      <c r="F17" s="170"/>
      <c r="G17" s="171">
        <f>E17*F17</f>
        <v>0</v>
      </c>
      <c r="H17" s="154">
        <v>213.29</v>
      </c>
      <c r="I17" s="154">
        <f>ROUND(E17*H17,2)</f>
        <v>1604.79</v>
      </c>
      <c r="J17" s="154">
        <v>394.71</v>
      </c>
      <c r="K17" s="154">
        <f>ROUND(E17*J17,2)</f>
        <v>2969.8</v>
      </c>
      <c r="L17" s="154">
        <v>21</v>
      </c>
      <c r="M17" s="154">
        <f>G17*(1+L17/100)</f>
        <v>0</v>
      </c>
      <c r="N17" s="154">
        <v>1.197E-2</v>
      </c>
      <c r="O17" s="154">
        <f>ROUND(E17*N17,2)</f>
        <v>0.09</v>
      </c>
      <c r="P17" s="154">
        <v>0</v>
      </c>
      <c r="Q17" s="154">
        <f>ROUND(E17*P17,2)</f>
        <v>0</v>
      </c>
      <c r="R17" s="154"/>
      <c r="S17" s="154" t="s">
        <v>129</v>
      </c>
      <c r="T17" s="154" t="s">
        <v>129</v>
      </c>
      <c r="U17" s="154">
        <v>0.95</v>
      </c>
      <c r="V17" s="154">
        <f>ROUND(E17*U17,2)</f>
        <v>7.15</v>
      </c>
      <c r="W17" s="154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130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2"/>
      <c r="B18" s="153"/>
      <c r="C18" s="180" t="s">
        <v>148</v>
      </c>
      <c r="D18" s="155"/>
      <c r="E18" s="156">
        <v>7.524</v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132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0" t="s">
        <v>124</v>
      </c>
      <c r="B19" s="161" t="s">
        <v>61</v>
      </c>
      <c r="C19" s="178" t="s">
        <v>62</v>
      </c>
      <c r="D19" s="162"/>
      <c r="E19" s="163"/>
      <c r="F19" s="164"/>
      <c r="G19" s="165">
        <f>SUMIF(AG20:AG33,"&lt;&gt;NOR",G20:G33)</f>
        <v>0</v>
      </c>
      <c r="H19" s="159"/>
      <c r="I19" s="159">
        <f>SUM(I20:I33)</f>
        <v>3080.6599999999994</v>
      </c>
      <c r="J19" s="159"/>
      <c r="K19" s="159">
        <f>SUM(K20:K33)</f>
        <v>10962.7</v>
      </c>
      <c r="L19" s="159"/>
      <c r="M19" s="159">
        <f>SUM(M20:M33)</f>
        <v>0</v>
      </c>
      <c r="N19" s="159"/>
      <c r="O19" s="159">
        <f>SUM(O20:O33)</f>
        <v>0.80999999999999994</v>
      </c>
      <c r="P19" s="159"/>
      <c r="Q19" s="159">
        <f>SUM(Q20:Q33)</f>
        <v>0</v>
      </c>
      <c r="R19" s="159"/>
      <c r="S19" s="159"/>
      <c r="T19" s="159"/>
      <c r="U19" s="159"/>
      <c r="V19" s="159">
        <f>SUM(V20:V33)</f>
        <v>29.47</v>
      </c>
      <c r="W19" s="159"/>
      <c r="AG19" t="s">
        <v>125</v>
      </c>
    </row>
    <row r="20" spans="1:60" ht="22.5" outlineLevel="1" x14ac:dyDescent="0.2">
      <c r="A20" s="172">
        <v>6</v>
      </c>
      <c r="B20" s="173" t="s">
        <v>149</v>
      </c>
      <c r="C20" s="181" t="s">
        <v>150</v>
      </c>
      <c r="D20" s="174" t="s">
        <v>139</v>
      </c>
      <c r="E20" s="175">
        <v>4</v>
      </c>
      <c r="F20" s="176"/>
      <c r="G20" s="171">
        <f t="shared" ref="G20:G24" si="1">E20*F20</f>
        <v>0</v>
      </c>
      <c r="H20" s="154">
        <v>22.13</v>
      </c>
      <c r="I20" s="154">
        <f>ROUND(E20*H20,2)</f>
        <v>88.52</v>
      </c>
      <c r="J20" s="154">
        <v>62.87</v>
      </c>
      <c r="K20" s="154">
        <f>ROUND(E20*J20,2)</f>
        <v>251.48</v>
      </c>
      <c r="L20" s="154">
        <v>21</v>
      </c>
      <c r="M20" s="154">
        <f>G20*(1+L20/100)</f>
        <v>0</v>
      </c>
      <c r="N20" s="154">
        <v>8.4899999999999993E-3</v>
      </c>
      <c r="O20" s="154">
        <f>ROUND(E20*N20,2)</f>
        <v>0.03</v>
      </c>
      <c r="P20" s="154">
        <v>0</v>
      </c>
      <c r="Q20" s="154">
        <f>ROUND(E20*P20,2)</f>
        <v>0</v>
      </c>
      <c r="R20" s="154"/>
      <c r="S20" s="154" t="s">
        <v>129</v>
      </c>
      <c r="T20" s="154" t="s">
        <v>129</v>
      </c>
      <c r="U20" s="154">
        <v>0.19700000000000001</v>
      </c>
      <c r="V20" s="154">
        <f>ROUND(E20*U20,2)</f>
        <v>0.79</v>
      </c>
      <c r="W20" s="154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130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2">
        <v>7</v>
      </c>
      <c r="B21" s="173" t="s">
        <v>151</v>
      </c>
      <c r="C21" s="181" t="s">
        <v>152</v>
      </c>
      <c r="D21" s="174" t="s">
        <v>139</v>
      </c>
      <c r="E21" s="175">
        <v>1</v>
      </c>
      <c r="F21" s="176"/>
      <c r="G21" s="171">
        <f t="shared" si="1"/>
        <v>0</v>
      </c>
      <c r="H21" s="154">
        <v>45.34</v>
      </c>
      <c r="I21" s="154">
        <f>ROUND(E21*H21,2)</f>
        <v>45.34</v>
      </c>
      <c r="J21" s="154">
        <v>80.66</v>
      </c>
      <c r="K21" s="154">
        <f>ROUND(E21*J21,2)</f>
        <v>80.66</v>
      </c>
      <c r="L21" s="154">
        <v>21</v>
      </c>
      <c r="M21" s="154">
        <f>G21*(1+L21/100)</f>
        <v>0</v>
      </c>
      <c r="N21" s="154">
        <v>1.7330000000000002E-2</v>
      </c>
      <c r="O21" s="154">
        <f>ROUND(E21*N21,2)</f>
        <v>0.02</v>
      </c>
      <c r="P21" s="154">
        <v>0</v>
      </c>
      <c r="Q21" s="154">
        <f>ROUND(E21*P21,2)</f>
        <v>0</v>
      </c>
      <c r="R21" s="154"/>
      <c r="S21" s="154" t="s">
        <v>129</v>
      </c>
      <c r="T21" s="154" t="s">
        <v>129</v>
      </c>
      <c r="U21" s="154">
        <v>0.253</v>
      </c>
      <c r="V21" s="154">
        <f>ROUND(E21*U21,2)</f>
        <v>0.25</v>
      </c>
      <c r="W21" s="154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130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2">
        <v>8</v>
      </c>
      <c r="B22" s="173" t="s">
        <v>153</v>
      </c>
      <c r="C22" s="181" t="s">
        <v>154</v>
      </c>
      <c r="D22" s="174" t="s">
        <v>139</v>
      </c>
      <c r="E22" s="175">
        <v>8</v>
      </c>
      <c r="F22" s="176"/>
      <c r="G22" s="171">
        <f t="shared" si="1"/>
        <v>0</v>
      </c>
      <c r="H22" s="154">
        <v>96.59</v>
      </c>
      <c r="I22" s="154">
        <f>ROUND(E22*H22,2)</f>
        <v>772.72</v>
      </c>
      <c r="J22" s="154">
        <v>93.41</v>
      </c>
      <c r="K22" s="154">
        <f>ROUND(E22*J22,2)</f>
        <v>747.28</v>
      </c>
      <c r="L22" s="154">
        <v>21</v>
      </c>
      <c r="M22" s="154">
        <f>G22*(1+L22/100)</f>
        <v>0</v>
      </c>
      <c r="N22" s="154">
        <v>3.7130000000000003E-2</v>
      </c>
      <c r="O22" s="154">
        <f>ROUND(E22*N22,2)</f>
        <v>0.3</v>
      </c>
      <c r="P22" s="154">
        <v>0</v>
      </c>
      <c r="Q22" s="154">
        <f>ROUND(E22*P22,2)</f>
        <v>0</v>
      </c>
      <c r="R22" s="154"/>
      <c r="S22" s="154" t="s">
        <v>129</v>
      </c>
      <c r="T22" s="154" t="s">
        <v>129</v>
      </c>
      <c r="U22" s="154">
        <v>0.29299999999999998</v>
      </c>
      <c r="V22" s="154">
        <f>ROUND(E22*U22,2)</f>
        <v>2.34</v>
      </c>
      <c r="W22" s="154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130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2">
        <v>9</v>
      </c>
      <c r="B23" s="173" t="s">
        <v>155</v>
      </c>
      <c r="C23" s="181" t="s">
        <v>156</v>
      </c>
      <c r="D23" s="174" t="s">
        <v>128</v>
      </c>
      <c r="E23" s="175">
        <v>3</v>
      </c>
      <c r="F23" s="176"/>
      <c r="G23" s="171">
        <f t="shared" si="1"/>
        <v>0</v>
      </c>
      <c r="H23" s="154">
        <v>14.72</v>
      </c>
      <c r="I23" s="154">
        <f>ROUND(E23*H23,2)</f>
        <v>44.16</v>
      </c>
      <c r="J23" s="154">
        <v>71.98</v>
      </c>
      <c r="K23" s="154">
        <f>ROUND(E23*J23,2)</f>
        <v>215.94</v>
      </c>
      <c r="L23" s="154">
        <v>21</v>
      </c>
      <c r="M23" s="154">
        <f>G23*(1+L23/100)</f>
        <v>0</v>
      </c>
      <c r="N23" s="154">
        <v>6.0899999999999999E-3</v>
      </c>
      <c r="O23" s="154">
        <f>ROUND(E23*N23,2)</f>
        <v>0.02</v>
      </c>
      <c r="P23" s="154">
        <v>0</v>
      </c>
      <c r="Q23" s="154">
        <f>ROUND(E23*P23,2)</f>
        <v>0</v>
      </c>
      <c r="R23" s="154"/>
      <c r="S23" s="154" t="s">
        <v>129</v>
      </c>
      <c r="T23" s="154" t="s">
        <v>129</v>
      </c>
      <c r="U23" s="154">
        <v>0.19273999999999999</v>
      </c>
      <c r="V23" s="154">
        <f>ROUND(E23*U23,2)</f>
        <v>0.57999999999999996</v>
      </c>
      <c r="W23" s="154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130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6">
        <v>10</v>
      </c>
      <c r="B24" s="167" t="s">
        <v>157</v>
      </c>
      <c r="C24" s="179" t="s">
        <v>158</v>
      </c>
      <c r="D24" s="168" t="s">
        <v>128</v>
      </c>
      <c r="E24" s="169">
        <v>19.783999999999999</v>
      </c>
      <c r="F24" s="170"/>
      <c r="G24" s="171">
        <f t="shared" si="1"/>
        <v>0</v>
      </c>
      <c r="H24" s="154">
        <v>5.0199999999999996</v>
      </c>
      <c r="I24" s="154">
        <f>ROUND(E24*H24,2)</f>
        <v>99.32</v>
      </c>
      <c r="J24" s="154">
        <v>65.58</v>
      </c>
      <c r="K24" s="154">
        <f>ROUND(E24*J24,2)</f>
        <v>1297.43</v>
      </c>
      <c r="L24" s="154">
        <v>21</v>
      </c>
      <c r="M24" s="154">
        <f>G24*(1+L24/100)</f>
        <v>0</v>
      </c>
      <c r="N24" s="154">
        <v>5.4299999999999999E-3</v>
      </c>
      <c r="O24" s="154">
        <f>ROUND(E24*N24,2)</f>
        <v>0.11</v>
      </c>
      <c r="P24" s="154">
        <v>0</v>
      </c>
      <c r="Q24" s="154">
        <f>ROUND(E24*P24,2)</f>
        <v>0</v>
      </c>
      <c r="R24" s="154"/>
      <c r="S24" s="154" t="s">
        <v>129</v>
      </c>
      <c r="T24" s="154" t="s">
        <v>129</v>
      </c>
      <c r="U24" s="154">
        <v>0.16941999999999999</v>
      </c>
      <c r="V24" s="154">
        <f>ROUND(E24*U24,2)</f>
        <v>3.35</v>
      </c>
      <c r="W24" s="154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130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2"/>
      <c r="B25" s="153"/>
      <c r="C25" s="180" t="s">
        <v>160</v>
      </c>
      <c r="D25" s="155"/>
      <c r="E25" s="156">
        <v>19.783999999999999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132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66">
        <v>11</v>
      </c>
      <c r="B26" s="167" t="s">
        <v>161</v>
      </c>
      <c r="C26" s="179" t="s">
        <v>162</v>
      </c>
      <c r="D26" s="168" t="s">
        <v>128</v>
      </c>
      <c r="E26" s="169">
        <v>31.53</v>
      </c>
      <c r="F26" s="170"/>
      <c r="G26" s="171">
        <f>E26*F26</f>
        <v>0</v>
      </c>
      <c r="H26" s="154">
        <v>53.99</v>
      </c>
      <c r="I26" s="154">
        <f>ROUND(E26*H26,2)</f>
        <v>1702.3</v>
      </c>
      <c r="J26" s="154">
        <v>140.51</v>
      </c>
      <c r="K26" s="154">
        <f>ROUND(E26*J26,2)</f>
        <v>4430.28</v>
      </c>
      <c r="L26" s="154">
        <v>21</v>
      </c>
      <c r="M26" s="154">
        <f>G26*(1+L26/100)</f>
        <v>0</v>
      </c>
      <c r="N26" s="154">
        <v>3.6700000000000001E-3</v>
      </c>
      <c r="O26" s="154">
        <f>ROUND(E26*N26,2)</f>
        <v>0.12</v>
      </c>
      <c r="P26" s="154">
        <v>0</v>
      </c>
      <c r="Q26" s="154">
        <f>ROUND(E26*P26,2)</f>
        <v>0</v>
      </c>
      <c r="R26" s="154"/>
      <c r="S26" s="154" t="s">
        <v>129</v>
      </c>
      <c r="T26" s="154" t="s">
        <v>129</v>
      </c>
      <c r="U26" s="154">
        <v>0.36199999999999999</v>
      </c>
      <c r="V26" s="154">
        <f>ROUND(E26*U26,2)</f>
        <v>11.41</v>
      </c>
      <c r="W26" s="154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130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2"/>
      <c r="B27" s="153"/>
      <c r="C27" s="180" t="s">
        <v>163</v>
      </c>
      <c r="D27" s="155"/>
      <c r="E27" s="156">
        <v>31.53</v>
      </c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132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66">
        <v>12</v>
      </c>
      <c r="B28" s="167" t="s">
        <v>165</v>
      </c>
      <c r="C28" s="179" t="s">
        <v>166</v>
      </c>
      <c r="D28" s="168" t="s">
        <v>128</v>
      </c>
      <c r="E28" s="169">
        <v>33.206000000000003</v>
      </c>
      <c r="F28" s="170"/>
      <c r="G28" s="171">
        <f>E28*F28</f>
        <v>0</v>
      </c>
      <c r="H28" s="154">
        <v>7.26</v>
      </c>
      <c r="I28" s="154">
        <f>ROUND(E28*H28,2)</f>
        <v>241.08</v>
      </c>
      <c r="J28" s="154">
        <v>113.74</v>
      </c>
      <c r="K28" s="154">
        <f>ROUND(E28*J28,2)</f>
        <v>3776.85</v>
      </c>
      <c r="L28" s="154">
        <v>21</v>
      </c>
      <c r="M28" s="154">
        <f>G28*(1+L28/100)</f>
        <v>0</v>
      </c>
      <c r="N28" s="154">
        <v>6.3499999999999997E-3</v>
      </c>
      <c r="O28" s="154">
        <f>ROUND(E28*N28,2)</f>
        <v>0.21</v>
      </c>
      <c r="P28" s="154">
        <v>0</v>
      </c>
      <c r="Q28" s="154">
        <f>ROUND(E28*P28,2)</f>
        <v>0</v>
      </c>
      <c r="R28" s="154"/>
      <c r="S28" s="154" t="s">
        <v>129</v>
      </c>
      <c r="T28" s="154" t="s">
        <v>129</v>
      </c>
      <c r="U28" s="154">
        <v>0.31900000000000001</v>
      </c>
      <c r="V28" s="154">
        <f>ROUND(E28*U28,2)</f>
        <v>10.59</v>
      </c>
      <c r="W28" s="154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130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13.5" customHeight="1" outlineLevel="1" x14ac:dyDescent="0.2">
      <c r="A29" s="152"/>
      <c r="B29" s="153"/>
      <c r="C29" s="180" t="s">
        <v>167</v>
      </c>
      <c r="D29" s="155"/>
      <c r="E29" s="156">
        <v>19.309000000000001</v>
      </c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132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2"/>
      <c r="B30" s="153"/>
      <c r="C30" s="180" t="s">
        <v>168</v>
      </c>
      <c r="D30" s="155"/>
      <c r="E30" s="156">
        <v>1.26</v>
      </c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132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13.5" customHeight="1" outlineLevel="1" x14ac:dyDescent="0.2">
      <c r="A31" s="152"/>
      <c r="B31" s="153"/>
      <c r="C31" s="180" t="s">
        <v>164</v>
      </c>
      <c r="D31" s="155"/>
      <c r="E31" s="156">
        <v>12.637</v>
      </c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132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6">
        <v>13</v>
      </c>
      <c r="B32" s="167" t="s">
        <v>169</v>
      </c>
      <c r="C32" s="179" t="s">
        <v>170</v>
      </c>
      <c r="D32" s="168" t="s">
        <v>128</v>
      </c>
      <c r="E32" s="169">
        <v>2</v>
      </c>
      <c r="F32" s="170"/>
      <c r="G32" s="171">
        <f>E32*F32</f>
        <v>0</v>
      </c>
      <c r="H32" s="154">
        <v>43.61</v>
      </c>
      <c r="I32" s="154">
        <f>ROUND(E32*H32,2)</f>
        <v>87.22</v>
      </c>
      <c r="J32" s="154">
        <v>81.39</v>
      </c>
      <c r="K32" s="154">
        <f>ROUND(E32*J32,2)</f>
        <v>162.78</v>
      </c>
      <c r="L32" s="154">
        <v>21</v>
      </c>
      <c r="M32" s="154">
        <f>G32*(1+L32/100)</f>
        <v>0</v>
      </c>
      <c r="N32" s="154">
        <v>4.0000000000000003E-5</v>
      </c>
      <c r="O32" s="154">
        <f>ROUND(E32*N32,2)</f>
        <v>0</v>
      </c>
      <c r="P32" s="154">
        <v>0</v>
      </c>
      <c r="Q32" s="154">
        <f>ROUND(E32*P32,2)</f>
        <v>0</v>
      </c>
      <c r="R32" s="154"/>
      <c r="S32" s="154" t="s">
        <v>129</v>
      </c>
      <c r="T32" s="154" t="s">
        <v>171</v>
      </c>
      <c r="U32" s="154">
        <v>7.8E-2</v>
      </c>
      <c r="V32" s="154">
        <f>ROUND(E32*U32,2)</f>
        <v>0.16</v>
      </c>
      <c r="W32" s="154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130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2"/>
      <c r="B33" s="153"/>
      <c r="C33" s="180" t="s">
        <v>172</v>
      </c>
      <c r="D33" s="155"/>
      <c r="E33" s="156">
        <v>2</v>
      </c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132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">
      <c r="A34" s="160" t="s">
        <v>124</v>
      </c>
      <c r="B34" s="161" t="s">
        <v>63</v>
      </c>
      <c r="C34" s="178" t="s">
        <v>64</v>
      </c>
      <c r="D34" s="162"/>
      <c r="E34" s="163"/>
      <c r="F34" s="164"/>
      <c r="G34" s="165">
        <f>SUMIF(AG35:AG36,"&lt;&gt;NOR",G35:G36)</f>
        <v>0</v>
      </c>
      <c r="H34" s="159"/>
      <c r="I34" s="159">
        <f>SUM(I35:I36)</f>
        <v>861.43</v>
      </c>
      <c r="J34" s="159"/>
      <c r="K34" s="159">
        <f>SUM(K35:K36)</f>
        <v>665.57</v>
      </c>
      <c r="L34" s="159"/>
      <c r="M34" s="159">
        <f>SUM(M35:M36)</f>
        <v>0</v>
      </c>
      <c r="N34" s="159"/>
      <c r="O34" s="159">
        <f>SUM(O35:O36)</f>
        <v>0.03</v>
      </c>
      <c r="P34" s="159"/>
      <c r="Q34" s="159">
        <f>SUM(Q35:Q36)</f>
        <v>0</v>
      </c>
      <c r="R34" s="159"/>
      <c r="S34" s="159"/>
      <c r="T34" s="159"/>
      <c r="U34" s="159"/>
      <c r="V34" s="159">
        <f>SUM(V35:V36)</f>
        <v>1.86</v>
      </c>
      <c r="W34" s="159"/>
      <c r="AG34" t="s">
        <v>125</v>
      </c>
    </row>
    <row r="35" spans="1:60" outlineLevel="1" x14ac:dyDescent="0.2">
      <c r="A35" s="172">
        <v>14</v>
      </c>
      <c r="B35" s="173" t="s">
        <v>173</v>
      </c>
      <c r="C35" s="181" t="s">
        <v>174</v>
      </c>
      <c r="D35" s="174" t="s">
        <v>136</v>
      </c>
      <c r="E35" s="175">
        <v>1</v>
      </c>
      <c r="F35" s="176"/>
      <c r="G35" s="171">
        <f t="shared" ref="G35:G36" si="2">E35*F35</f>
        <v>0</v>
      </c>
      <c r="H35" s="154">
        <v>16.43</v>
      </c>
      <c r="I35" s="154">
        <f>ROUND(E35*H35,2)</f>
        <v>16.43</v>
      </c>
      <c r="J35" s="154">
        <v>665.57</v>
      </c>
      <c r="K35" s="154">
        <f>ROUND(E35*J35,2)</f>
        <v>665.57</v>
      </c>
      <c r="L35" s="154">
        <v>21</v>
      </c>
      <c r="M35" s="154">
        <f>G35*(1+L35/100)</f>
        <v>0</v>
      </c>
      <c r="N35" s="154">
        <v>1.8970000000000001E-2</v>
      </c>
      <c r="O35" s="154">
        <f>ROUND(E35*N35,2)</f>
        <v>0.02</v>
      </c>
      <c r="P35" s="154">
        <v>0</v>
      </c>
      <c r="Q35" s="154">
        <f>ROUND(E35*P35,2)</f>
        <v>0</v>
      </c>
      <c r="R35" s="154"/>
      <c r="S35" s="154" t="s">
        <v>129</v>
      </c>
      <c r="T35" s="154" t="s">
        <v>129</v>
      </c>
      <c r="U35" s="154">
        <v>1.86</v>
      </c>
      <c r="V35" s="154">
        <f>ROUND(E35*U35,2)</f>
        <v>1.86</v>
      </c>
      <c r="W35" s="154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130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4.75" customHeight="1" outlineLevel="1" x14ac:dyDescent="0.2">
      <c r="A36" s="172">
        <v>15</v>
      </c>
      <c r="B36" s="173" t="s">
        <v>175</v>
      </c>
      <c r="C36" s="181" t="s">
        <v>176</v>
      </c>
      <c r="D36" s="174" t="s">
        <v>136</v>
      </c>
      <c r="E36" s="175">
        <v>1</v>
      </c>
      <c r="F36" s="176"/>
      <c r="G36" s="171">
        <f t="shared" si="2"/>
        <v>0</v>
      </c>
      <c r="H36" s="154">
        <v>845</v>
      </c>
      <c r="I36" s="154">
        <f>ROUND(E36*H36,2)</f>
        <v>845</v>
      </c>
      <c r="J36" s="154">
        <v>0</v>
      </c>
      <c r="K36" s="154">
        <f>ROUND(E36*J36,2)</f>
        <v>0</v>
      </c>
      <c r="L36" s="154">
        <v>21</v>
      </c>
      <c r="M36" s="154">
        <f>G36*(1+L36/100)</f>
        <v>0</v>
      </c>
      <c r="N36" s="154">
        <v>1.0999999999999999E-2</v>
      </c>
      <c r="O36" s="154">
        <f>ROUND(E36*N36,2)</f>
        <v>0.01</v>
      </c>
      <c r="P36" s="154">
        <v>0</v>
      </c>
      <c r="Q36" s="154">
        <f>ROUND(E36*P36,2)</f>
        <v>0</v>
      </c>
      <c r="R36" s="154" t="s">
        <v>177</v>
      </c>
      <c r="S36" s="154" t="s">
        <v>129</v>
      </c>
      <c r="T36" s="154" t="s">
        <v>129</v>
      </c>
      <c r="U36" s="154">
        <v>0</v>
      </c>
      <c r="V36" s="154">
        <f>ROUND(E36*U36,2)</f>
        <v>0</v>
      </c>
      <c r="W36" s="154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178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160" t="s">
        <v>124</v>
      </c>
      <c r="B37" s="161" t="s">
        <v>67</v>
      </c>
      <c r="C37" s="178" t="s">
        <v>68</v>
      </c>
      <c r="D37" s="162"/>
      <c r="E37" s="163"/>
      <c r="F37" s="164"/>
      <c r="G37" s="165">
        <f>SUMIF(AG38:AG51,"&lt;&gt;NOR",G38:G51)</f>
        <v>0</v>
      </c>
      <c r="H37" s="159"/>
      <c r="I37" s="159">
        <f>SUM(I38:I51)</f>
        <v>315.24</v>
      </c>
      <c r="J37" s="159"/>
      <c r="K37" s="159">
        <f>SUM(K38:K51)</f>
        <v>2991.99</v>
      </c>
      <c r="L37" s="159"/>
      <c r="M37" s="159">
        <f>SUM(M38:M51)</f>
        <v>0</v>
      </c>
      <c r="N37" s="159"/>
      <c r="O37" s="159">
        <f>SUM(O38:O51)</f>
        <v>0</v>
      </c>
      <c r="P37" s="159"/>
      <c r="Q37" s="159">
        <f>SUM(Q38:Q51)</f>
        <v>0.91000000000000014</v>
      </c>
      <c r="R37" s="159"/>
      <c r="S37" s="159"/>
      <c r="T37" s="159"/>
      <c r="U37" s="159"/>
      <c r="V37" s="159">
        <f>SUM(V38:V51)</f>
        <v>11.869999999999997</v>
      </c>
      <c r="W37" s="159"/>
      <c r="AG37" t="s">
        <v>125</v>
      </c>
    </row>
    <row r="38" spans="1:60" outlineLevel="1" x14ac:dyDescent="0.2">
      <c r="A38" s="172">
        <v>16</v>
      </c>
      <c r="B38" s="173" t="s">
        <v>186</v>
      </c>
      <c r="C38" s="181" t="s">
        <v>187</v>
      </c>
      <c r="D38" s="174" t="s">
        <v>139</v>
      </c>
      <c r="E38" s="175">
        <v>2</v>
      </c>
      <c r="F38" s="176"/>
      <c r="G38" s="171">
        <f t="shared" ref="G38:G40" si="3">E38*F38</f>
        <v>0</v>
      </c>
      <c r="H38" s="154">
        <v>9.14</v>
      </c>
      <c r="I38" s="154">
        <f>ROUND(E38*H38,2)</f>
        <v>18.28</v>
      </c>
      <c r="J38" s="154">
        <v>27.96</v>
      </c>
      <c r="K38" s="154">
        <f>ROUND(E38*J38,2)</f>
        <v>55.92</v>
      </c>
      <c r="L38" s="154">
        <v>21</v>
      </c>
      <c r="M38" s="154">
        <f>G38*(1+L38/100)</f>
        <v>0</v>
      </c>
      <c r="N38" s="154">
        <v>3.8000000000000002E-4</v>
      </c>
      <c r="O38" s="154">
        <f>ROUND(E38*N38,2)</f>
        <v>0</v>
      </c>
      <c r="P38" s="154">
        <v>1.2999999999999999E-2</v>
      </c>
      <c r="Q38" s="154">
        <f>ROUND(E38*P38,2)</f>
        <v>0.03</v>
      </c>
      <c r="R38" s="154"/>
      <c r="S38" s="154" t="s">
        <v>129</v>
      </c>
      <c r="T38" s="154" t="s">
        <v>129</v>
      </c>
      <c r="U38" s="154">
        <v>0.107</v>
      </c>
      <c r="V38" s="154">
        <f>ROUND(E38*U38,2)</f>
        <v>0.21</v>
      </c>
      <c r="W38" s="154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130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2">
        <v>17</v>
      </c>
      <c r="B39" s="173" t="s">
        <v>188</v>
      </c>
      <c r="C39" s="181" t="s">
        <v>189</v>
      </c>
      <c r="D39" s="174" t="s">
        <v>139</v>
      </c>
      <c r="E39" s="175">
        <v>2</v>
      </c>
      <c r="F39" s="176"/>
      <c r="G39" s="171">
        <f t="shared" si="3"/>
        <v>0</v>
      </c>
      <c r="H39" s="154">
        <v>13.93</v>
      </c>
      <c r="I39" s="154">
        <f>ROUND(E39*H39,2)</f>
        <v>27.86</v>
      </c>
      <c r="J39" s="154">
        <v>120.57</v>
      </c>
      <c r="K39" s="154">
        <f>ROUND(E39*J39,2)</f>
        <v>241.14</v>
      </c>
      <c r="L39" s="154">
        <v>21</v>
      </c>
      <c r="M39" s="154">
        <f>G39*(1+L39/100)</f>
        <v>0</v>
      </c>
      <c r="N39" s="154">
        <v>5.9000000000000003E-4</v>
      </c>
      <c r="O39" s="154">
        <f>ROUND(E39*N39,2)</f>
        <v>0</v>
      </c>
      <c r="P39" s="154">
        <v>3.6999999999999998E-2</v>
      </c>
      <c r="Q39" s="154">
        <f>ROUND(E39*P39,2)</f>
        <v>7.0000000000000007E-2</v>
      </c>
      <c r="R39" s="154"/>
      <c r="S39" s="154" t="s">
        <v>129</v>
      </c>
      <c r="T39" s="154" t="s">
        <v>129</v>
      </c>
      <c r="U39" s="154">
        <v>0.443</v>
      </c>
      <c r="V39" s="154">
        <f>ROUND(E39*U39,2)</f>
        <v>0.89</v>
      </c>
      <c r="W39" s="154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130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6">
        <v>18</v>
      </c>
      <c r="B40" s="167" t="s">
        <v>190</v>
      </c>
      <c r="C40" s="179" t="s">
        <v>191</v>
      </c>
      <c r="D40" s="168" t="s">
        <v>139</v>
      </c>
      <c r="E40" s="169">
        <v>6</v>
      </c>
      <c r="F40" s="170"/>
      <c r="G40" s="171">
        <f t="shared" si="3"/>
        <v>0</v>
      </c>
      <c r="H40" s="154">
        <v>11.7</v>
      </c>
      <c r="I40" s="154">
        <f>ROUND(E40*H40,2)</f>
        <v>70.2</v>
      </c>
      <c r="J40" s="154">
        <v>62.3</v>
      </c>
      <c r="K40" s="154">
        <f>ROUND(E40*J40,2)</f>
        <v>373.8</v>
      </c>
      <c r="L40" s="154">
        <v>21</v>
      </c>
      <c r="M40" s="154">
        <f>G40*(1+L40/100)</f>
        <v>0</v>
      </c>
      <c r="N40" s="154">
        <v>4.8999999999999998E-4</v>
      </c>
      <c r="O40" s="154">
        <f>ROUND(E40*N40,2)</f>
        <v>0</v>
      </c>
      <c r="P40" s="154">
        <v>8.9999999999999993E-3</v>
      </c>
      <c r="Q40" s="154">
        <f>ROUND(E40*P40,2)</f>
        <v>0.05</v>
      </c>
      <c r="R40" s="154"/>
      <c r="S40" s="154" t="s">
        <v>129</v>
      </c>
      <c r="T40" s="154" t="s">
        <v>129</v>
      </c>
      <c r="U40" s="154">
        <v>0.247</v>
      </c>
      <c r="V40" s="154">
        <f>ROUND(E40*U40,2)</f>
        <v>1.48</v>
      </c>
      <c r="W40" s="154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130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2"/>
      <c r="B41" s="153"/>
      <c r="C41" s="180" t="s">
        <v>192</v>
      </c>
      <c r="D41" s="155"/>
      <c r="E41" s="156">
        <v>6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132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6">
        <v>19</v>
      </c>
      <c r="B42" s="167" t="s">
        <v>193</v>
      </c>
      <c r="C42" s="179" t="s">
        <v>194</v>
      </c>
      <c r="D42" s="168" t="s">
        <v>139</v>
      </c>
      <c r="E42" s="169">
        <v>2</v>
      </c>
      <c r="F42" s="170"/>
      <c r="G42" s="171">
        <f>E42*F42</f>
        <v>0</v>
      </c>
      <c r="H42" s="154">
        <v>11.7</v>
      </c>
      <c r="I42" s="154">
        <f>ROUND(E42*H42,2)</f>
        <v>23.4</v>
      </c>
      <c r="J42" s="154">
        <v>94.8</v>
      </c>
      <c r="K42" s="154">
        <f>ROUND(E42*J42,2)</f>
        <v>189.6</v>
      </c>
      <c r="L42" s="154">
        <v>21</v>
      </c>
      <c r="M42" s="154">
        <f>G42*(1+L42/100)</f>
        <v>0</v>
      </c>
      <c r="N42" s="154">
        <v>4.8999999999999998E-4</v>
      </c>
      <c r="O42" s="154">
        <f>ROUND(E42*N42,2)</f>
        <v>0</v>
      </c>
      <c r="P42" s="154">
        <v>1.9E-2</v>
      </c>
      <c r="Q42" s="154">
        <f>ROUND(E42*P42,2)</f>
        <v>0.04</v>
      </c>
      <c r="R42" s="154"/>
      <c r="S42" s="154" t="s">
        <v>129</v>
      </c>
      <c r="T42" s="154" t="s">
        <v>129</v>
      </c>
      <c r="U42" s="154">
        <v>0.38200000000000001</v>
      </c>
      <c r="V42" s="154">
        <f>ROUND(E42*U42,2)</f>
        <v>0.76</v>
      </c>
      <c r="W42" s="154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130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2"/>
      <c r="B43" s="153"/>
      <c r="C43" s="180" t="s">
        <v>476</v>
      </c>
      <c r="D43" s="155"/>
      <c r="E43" s="156">
        <v>2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132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66">
        <v>20</v>
      </c>
      <c r="B44" s="167" t="s">
        <v>196</v>
      </c>
      <c r="C44" s="179" t="s">
        <v>197</v>
      </c>
      <c r="D44" s="168" t="s">
        <v>139</v>
      </c>
      <c r="E44" s="169">
        <v>2</v>
      </c>
      <c r="F44" s="170"/>
      <c r="G44" s="171">
        <f>E44*F44</f>
        <v>0</v>
      </c>
      <c r="H44" s="154">
        <v>11.7</v>
      </c>
      <c r="I44" s="154">
        <f>ROUND(E44*H44,2)</f>
        <v>23.4</v>
      </c>
      <c r="J44" s="154">
        <v>85.3</v>
      </c>
      <c r="K44" s="154">
        <f>ROUND(E44*J44,2)</f>
        <v>170.6</v>
      </c>
      <c r="L44" s="154">
        <v>21</v>
      </c>
      <c r="M44" s="154">
        <f>G44*(1+L44/100)</f>
        <v>0</v>
      </c>
      <c r="N44" s="154">
        <v>4.8999999999999998E-4</v>
      </c>
      <c r="O44" s="154">
        <f>ROUND(E44*N44,2)</f>
        <v>0</v>
      </c>
      <c r="P44" s="154">
        <v>1.7999999999999999E-2</v>
      </c>
      <c r="Q44" s="154">
        <f>ROUND(E44*P44,2)</f>
        <v>0.04</v>
      </c>
      <c r="R44" s="154"/>
      <c r="S44" s="154" t="s">
        <v>129</v>
      </c>
      <c r="T44" s="154" t="s">
        <v>129</v>
      </c>
      <c r="U44" s="154">
        <v>0.34200000000000003</v>
      </c>
      <c r="V44" s="154">
        <f>ROUND(E44*U44,2)</f>
        <v>0.68</v>
      </c>
      <c r="W44" s="154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130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2"/>
      <c r="B45" s="153"/>
      <c r="C45" s="180" t="s">
        <v>198</v>
      </c>
      <c r="D45" s="155"/>
      <c r="E45" s="156">
        <v>2</v>
      </c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132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66">
        <v>21</v>
      </c>
      <c r="B46" s="167" t="s">
        <v>199</v>
      </c>
      <c r="C46" s="179" t="s">
        <v>200</v>
      </c>
      <c r="D46" s="168" t="s">
        <v>139</v>
      </c>
      <c r="E46" s="169">
        <v>8</v>
      </c>
      <c r="F46" s="170"/>
      <c r="G46" s="171">
        <f>E46*F46</f>
        <v>0</v>
      </c>
      <c r="H46" s="154">
        <v>11.7</v>
      </c>
      <c r="I46" s="154">
        <f>ROUND(E46*H46,2)</f>
        <v>93.6</v>
      </c>
      <c r="J46" s="154">
        <v>104.8</v>
      </c>
      <c r="K46" s="154">
        <f>ROUND(E46*J46,2)</f>
        <v>838.4</v>
      </c>
      <c r="L46" s="154">
        <v>21</v>
      </c>
      <c r="M46" s="154">
        <f>G46*(1+L46/100)</f>
        <v>0</v>
      </c>
      <c r="N46" s="154">
        <v>4.8999999999999998E-4</v>
      </c>
      <c r="O46" s="154">
        <f>ROUND(E46*N46,2)</f>
        <v>0</v>
      </c>
      <c r="P46" s="154">
        <v>2.7E-2</v>
      </c>
      <c r="Q46" s="154">
        <f>ROUND(E46*P46,2)</f>
        <v>0.22</v>
      </c>
      <c r="R46" s="154"/>
      <c r="S46" s="154" t="s">
        <v>129</v>
      </c>
      <c r="T46" s="154" t="s">
        <v>129</v>
      </c>
      <c r="U46" s="154">
        <v>0.42199999999999999</v>
      </c>
      <c r="V46" s="154">
        <f>ROUND(E46*U46,2)</f>
        <v>3.38</v>
      </c>
      <c r="W46" s="154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130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2"/>
      <c r="B47" s="153"/>
      <c r="C47" s="180" t="s">
        <v>477</v>
      </c>
      <c r="D47" s="155"/>
      <c r="E47" s="156">
        <v>8</v>
      </c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132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6">
        <v>22</v>
      </c>
      <c r="B48" s="167" t="s">
        <v>201</v>
      </c>
      <c r="C48" s="179" t="s">
        <v>202</v>
      </c>
      <c r="D48" s="168" t="s">
        <v>139</v>
      </c>
      <c r="E48" s="169">
        <v>5</v>
      </c>
      <c r="F48" s="170"/>
      <c r="G48" s="171">
        <f>E48*F48</f>
        <v>0</v>
      </c>
      <c r="H48" s="154">
        <v>11.7</v>
      </c>
      <c r="I48" s="154">
        <f>ROUND(E48*H48,2)</f>
        <v>58.5</v>
      </c>
      <c r="J48" s="154">
        <v>163.80000000000001</v>
      </c>
      <c r="K48" s="154">
        <f>ROUND(E48*J48,2)</f>
        <v>819</v>
      </c>
      <c r="L48" s="154">
        <v>21</v>
      </c>
      <c r="M48" s="154">
        <f>G48*(1+L48/100)</f>
        <v>0</v>
      </c>
      <c r="N48" s="154">
        <v>4.8999999999999998E-4</v>
      </c>
      <c r="O48" s="154">
        <f>ROUND(E48*N48,2)</f>
        <v>0</v>
      </c>
      <c r="P48" s="154">
        <v>0.04</v>
      </c>
      <c r="Q48" s="154">
        <f>ROUND(E48*P48,2)</f>
        <v>0.2</v>
      </c>
      <c r="R48" s="154"/>
      <c r="S48" s="154" t="s">
        <v>129</v>
      </c>
      <c r="T48" s="154" t="s">
        <v>129</v>
      </c>
      <c r="U48" s="154">
        <v>0.66800000000000004</v>
      </c>
      <c r="V48" s="154">
        <f>ROUND(E48*U48,2)</f>
        <v>3.34</v>
      </c>
      <c r="W48" s="154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130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2"/>
      <c r="B49" s="153"/>
      <c r="C49" s="180" t="s">
        <v>203</v>
      </c>
      <c r="D49" s="155"/>
      <c r="E49" s="156">
        <v>5</v>
      </c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132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66">
        <v>23</v>
      </c>
      <c r="B50" s="167" t="s">
        <v>204</v>
      </c>
      <c r="C50" s="179" t="s">
        <v>205</v>
      </c>
      <c r="D50" s="168" t="s">
        <v>128</v>
      </c>
      <c r="E50" s="169">
        <v>3.78</v>
      </c>
      <c r="F50" s="170"/>
      <c r="G50" s="171">
        <f>E50*F50</f>
        <v>0</v>
      </c>
      <c r="H50" s="154">
        <v>0</v>
      </c>
      <c r="I50" s="154">
        <f>ROUND(E50*H50,2)</f>
        <v>0</v>
      </c>
      <c r="J50" s="154">
        <v>80.3</v>
      </c>
      <c r="K50" s="154">
        <f>ROUND(E50*J50,2)</f>
        <v>303.52999999999997</v>
      </c>
      <c r="L50" s="154">
        <v>21</v>
      </c>
      <c r="M50" s="154">
        <f>G50*(1+L50/100)</f>
        <v>0</v>
      </c>
      <c r="N50" s="154">
        <v>0</v>
      </c>
      <c r="O50" s="154">
        <f>ROUND(E50*N50,2)</f>
        <v>0</v>
      </c>
      <c r="P50" s="154">
        <v>6.8000000000000005E-2</v>
      </c>
      <c r="Q50" s="154">
        <f>ROUND(E50*P50,2)</f>
        <v>0.26</v>
      </c>
      <c r="R50" s="154"/>
      <c r="S50" s="154" t="s">
        <v>129</v>
      </c>
      <c r="T50" s="154" t="s">
        <v>129</v>
      </c>
      <c r="U50" s="154">
        <v>0.3</v>
      </c>
      <c r="V50" s="154">
        <f>ROUND(E50*U50,2)</f>
        <v>1.1299999999999999</v>
      </c>
      <c r="W50" s="154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130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2"/>
      <c r="B51" s="153"/>
      <c r="C51" s="180" t="s">
        <v>206</v>
      </c>
      <c r="D51" s="155"/>
      <c r="E51" s="156">
        <v>3.78</v>
      </c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132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160" t="s">
        <v>124</v>
      </c>
      <c r="B52" s="161" t="s">
        <v>69</v>
      </c>
      <c r="C52" s="178" t="s">
        <v>70</v>
      </c>
      <c r="D52" s="162"/>
      <c r="E52" s="163"/>
      <c r="F52" s="164"/>
      <c r="G52" s="165">
        <f>SUMIF(AG53:AG53,"&lt;&gt;NOR",G53:G53)</f>
        <v>0</v>
      </c>
      <c r="H52" s="159"/>
      <c r="I52" s="159">
        <f>SUM(I53:I53)</f>
        <v>0</v>
      </c>
      <c r="J52" s="159"/>
      <c r="K52" s="159">
        <f>SUM(K53:K53)</f>
        <v>347.32</v>
      </c>
      <c r="L52" s="159"/>
      <c r="M52" s="159">
        <f>SUM(M53:M53)</f>
        <v>0</v>
      </c>
      <c r="N52" s="159"/>
      <c r="O52" s="159">
        <f>SUM(O53:O53)</f>
        <v>0</v>
      </c>
      <c r="P52" s="159"/>
      <c r="Q52" s="159">
        <f>SUM(Q53:Q53)</f>
        <v>0</v>
      </c>
      <c r="R52" s="159"/>
      <c r="S52" s="159"/>
      <c r="T52" s="159"/>
      <c r="U52" s="159"/>
      <c r="V52" s="159">
        <f>SUM(V53:V53)</f>
        <v>1.1599999999999999</v>
      </c>
      <c r="W52" s="159"/>
      <c r="AG52" t="s">
        <v>125</v>
      </c>
    </row>
    <row r="53" spans="1:60" outlineLevel="1" x14ac:dyDescent="0.2">
      <c r="A53" s="172">
        <v>24</v>
      </c>
      <c r="B53" s="173" t="s">
        <v>209</v>
      </c>
      <c r="C53" s="181" t="s">
        <v>210</v>
      </c>
      <c r="D53" s="174" t="s">
        <v>211</v>
      </c>
      <c r="E53" s="175">
        <v>1.236</v>
      </c>
      <c r="F53" s="176"/>
      <c r="G53" s="171">
        <f>E53*F53</f>
        <v>0</v>
      </c>
      <c r="H53" s="154">
        <v>0</v>
      </c>
      <c r="I53" s="154">
        <f>ROUND(E53*H53,2)</f>
        <v>0</v>
      </c>
      <c r="J53" s="154">
        <v>281</v>
      </c>
      <c r="K53" s="154">
        <f>ROUND(E53*J53,2)</f>
        <v>347.32</v>
      </c>
      <c r="L53" s="154">
        <v>21</v>
      </c>
      <c r="M53" s="154">
        <f>G53*(1+L53/100)</f>
        <v>0</v>
      </c>
      <c r="N53" s="154">
        <v>0</v>
      </c>
      <c r="O53" s="154">
        <f>ROUND(E53*N53,2)</f>
        <v>0</v>
      </c>
      <c r="P53" s="154">
        <v>0</v>
      </c>
      <c r="Q53" s="154">
        <f>ROUND(E53*P53,2)</f>
        <v>0</v>
      </c>
      <c r="R53" s="154"/>
      <c r="S53" s="154" t="s">
        <v>129</v>
      </c>
      <c r="T53" s="154" t="s">
        <v>129</v>
      </c>
      <c r="U53" s="154">
        <v>0.9385</v>
      </c>
      <c r="V53" s="154">
        <f>ROUND(E53*U53,2)</f>
        <v>1.1599999999999999</v>
      </c>
      <c r="W53" s="154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212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">
      <c r="A54" s="160" t="s">
        <v>124</v>
      </c>
      <c r="B54" s="161" t="s">
        <v>71</v>
      </c>
      <c r="C54" s="178" t="s">
        <v>72</v>
      </c>
      <c r="D54" s="162"/>
      <c r="E54" s="163"/>
      <c r="F54" s="164"/>
      <c r="G54" s="165">
        <f>SUMIF(AG55:AG60,"&lt;&gt;NOR",G55:G60)</f>
        <v>0</v>
      </c>
      <c r="H54" s="159"/>
      <c r="I54" s="159">
        <f>SUM(I55:I60)</f>
        <v>4800.75</v>
      </c>
      <c r="J54" s="159"/>
      <c r="K54" s="159">
        <f>SUM(K55:K60)</f>
        <v>2400.92</v>
      </c>
      <c r="L54" s="159"/>
      <c r="M54" s="159">
        <f>SUM(M55:M60)</f>
        <v>0</v>
      </c>
      <c r="N54" s="159"/>
      <c r="O54" s="159">
        <f>SUM(O55:O60)</f>
        <v>7.0000000000000007E-2</v>
      </c>
      <c r="P54" s="159"/>
      <c r="Q54" s="159">
        <f>SUM(Q55:Q60)</f>
        <v>0</v>
      </c>
      <c r="R54" s="159"/>
      <c r="S54" s="159"/>
      <c r="T54" s="159"/>
      <c r="U54" s="159"/>
      <c r="V54" s="159">
        <f>SUM(V55:V60)</f>
        <v>6.45</v>
      </c>
      <c r="W54" s="159"/>
      <c r="AG54" t="s">
        <v>125</v>
      </c>
    </row>
    <row r="55" spans="1:60" ht="22.5" outlineLevel="1" x14ac:dyDescent="0.2">
      <c r="A55" s="166">
        <v>25</v>
      </c>
      <c r="B55" s="167" t="s">
        <v>213</v>
      </c>
      <c r="C55" s="179" t="s">
        <v>214</v>
      </c>
      <c r="D55" s="168" t="s">
        <v>128</v>
      </c>
      <c r="E55" s="169">
        <v>14.72</v>
      </c>
      <c r="F55" s="170"/>
      <c r="G55" s="171">
        <f>E55*F55</f>
        <v>0</v>
      </c>
      <c r="H55" s="154">
        <v>285.64999999999998</v>
      </c>
      <c r="I55" s="154">
        <f>ROUND(E55*H55,2)</f>
        <v>4204.7700000000004</v>
      </c>
      <c r="J55" s="154">
        <v>142.35</v>
      </c>
      <c r="K55" s="154">
        <f>ROUND(E55*J55,2)</f>
        <v>2095.39</v>
      </c>
      <c r="L55" s="154">
        <v>21</v>
      </c>
      <c r="M55" s="154">
        <f>G55*(1+L55/100)</f>
        <v>0</v>
      </c>
      <c r="N55" s="154">
        <v>4.7299999999999998E-3</v>
      </c>
      <c r="O55" s="154">
        <f>ROUND(E55*N55,2)</f>
        <v>7.0000000000000007E-2</v>
      </c>
      <c r="P55" s="154">
        <v>0</v>
      </c>
      <c r="Q55" s="154">
        <f>ROUND(E55*P55,2)</f>
        <v>0</v>
      </c>
      <c r="R55" s="154"/>
      <c r="S55" s="154" t="s">
        <v>129</v>
      </c>
      <c r="T55" s="154" t="s">
        <v>129</v>
      </c>
      <c r="U55" s="154">
        <v>0.38500000000000001</v>
      </c>
      <c r="V55" s="154">
        <f>ROUND(E55*U55,2)</f>
        <v>5.67</v>
      </c>
      <c r="W55" s="154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130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2"/>
      <c r="B56" s="153"/>
      <c r="C56" s="180" t="s">
        <v>478</v>
      </c>
      <c r="D56" s="155"/>
      <c r="E56" s="156">
        <v>7.52</v>
      </c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132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2"/>
      <c r="B57" s="153"/>
      <c r="C57" s="180" t="s">
        <v>479</v>
      </c>
      <c r="D57" s="155"/>
      <c r="E57" s="156">
        <v>7.2</v>
      </c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132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66">
        <v>26</v>
      </c>
      <c r="B58" s="167" t="s">
        <v>216</v>
      </c>
      <c r="C58" s="179" t="s">
        <v>217</v>
      </c>
      <c r="D58" s="168" t="s">
        <v>139</v>
      </c>
      <c r="E58" s="169">
        <v>6</v>
      </c>
      <c r="F58" s="170"/>
      <c r="G58" s="171">
        <f>E58*F58</f>
        <v>0</v>
      </c>
      <c r="H58" s="154">
        <v>99.33</v>
      </c>
      <c r="I58" s="154">
        <f>ROUND(E58*H58,2)</f>
        <v>595.98</v>
      </c>
      <c r="J58" s="154">
        <v>40.67</v>
      </c>
      <c r="K58" s="154">
        <f>ROUND(E58*J58,2)</f>
        <v>244.02</v>
      </c>
      <c r="L58" s="154">
        <v>21</v>
      </c>
      <c r="M58" s="154">
        <f>G58*(1+L58/100)</f>
        <v>0</v>
      </c>
      <c r="N58" s="154">
        <v>3.2000000000000003E-4</v>
      </c>
      <c r="O58" s="154">
        <f>ROUND(E58*N58,2)</f>
        <v>0</v>
      </c>
      <c r="P58" s="154">
        <v>0</v>
      </c>
      <c r="Q58" s="154">
        <f>ROUND(E58*P58,2)</f>
        <v>0</v>
      </c>
      <c r="R58" s="154"/>
      <c r="S58" s="154" t="s">
        <v>129</v>
      </c>
      <c r="T58" s="154" t="s">
        <v>129</v>
      </c>
      <c r="U58" s="154">
        <v>0.11</v>
      </c>
      <c r="V58" s="154">
        <f>ROUND(E58*U58,2)</f>
        <v>0.66</v>
      </c>
      <c r="W58" s="154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130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2"/>
      <c r="B59" s="153"/>
      <c r="C59" s="180"/>
      <c r="D59" s="155"/>
      <c r="E59" s="156">
        <v>6</v>
      </c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132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2">
        <v>27</v>
      </c>
      <c r="B60" s="173" t="s">
        <v>219</v>
      </c>
      <c r="C60" s="181" t="s">
        <v>220</v>
      </c>
      <c r="D60" s="174" t="s">
        <v>211</v>
      </c>
      <c r="E60" s="175">
        <v>7.4200000000000002E-2</v>
      </c>
      <c r="F60" s="176"/>
      <c r="G60" s="171">
        <f>E60*F60</f>
        <v>0</v>
      </c>
      <c r="H60" s="154">
        <v>0</v>
      </c>
      <c r="I60" s="154">
        <f>ROUND(E60*H60,2)</f>
        <v>0</v>
      </c>
      <c r="J60" s="154">
        <v>829</v>
      </c>
      <c r="K60" s="154">
        <f>ROUND(E60*J60,2)</f>
        <v>61.51</v>
      </c>
      <c r="L60" s="154">
        <v>21</v>
      </c>
      <c r="M60" s="154">
        <f>G60*(1+L60/100)</f>
        <v>0</v>
      </c>
      <c r="N60" s="154">
        <v>0</v>
      </c>
      <c r="O60" s="154">
        <f>ROUND(E60*N60,2)</f>
        <v>0</v>
      </c>
      <c r="P60" s="154">
        <v>0</v>
      </c>
      <c r="Q60" s="154">
        <f>ROUND(E60*P60,2)</f>
        <v>0</v>
      </c>
      <c r="R60" s="154"/>
      <c r="S60" s="154" t="s">
        <v>129</v>
      </c>
      <c r="T60" s="154" t="s">
        <v>129</v>
      </c>
      <c r="U60" s="154">
        <v>1.5669999999999999</v>
      </c>
      <c r="V60" s="154">
        <f>ROUND(E60*U60,2)</f>
        <v>0.12</v>
      </c>
      <c r="W60" s="154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212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">
      <c r="A61" s="160" t="s">
        <v>124</v>
      </c>
      <c r="B61" s="161" t="s">
        <v>73</v>
      </c>
      <c r="C61" s="178" t="s">
        <v>74</v>
      </c>
      <c r="D61" s="162"/>
      <c r="E61" s="163"/>
      <c r="F61" s="164"/>
      <c r="G61" s="165">
        <f>SUMIF(AG62:AG71,"&lt;&gt;NOR",G62:G71)</f>
        <v>0</v>
      </c>
      <c r="H61" s="159"/>
      <c r="I61" s="159">
        <f>SUM(I62:I71)</f>
        <v>1529.6699999999998</v>
      </c>
      <c r="J61" s="159"/>
      <c r="K61" s="159">
        <f>SUM(K62:K71)</f>
        <v>2120.2199999999998</v>
      </c>
      <c r="L61" s="159"/>
      <c r="M61" s="159">
        <f>SUM(M62:M71)</f>
        <v>0</v>
      </c>
      <c r="N61" s="159"/>
      <c r="O61" s="159">
        <f>SUM(O62:O71)</f>
        <v>0.01</v>
      </c>
      <c r="P61" s="159"/>
      <c r="Q61" s="159">
        <f>SUM(Q62:Q71)</f>
        <v>0</v>
      </c>
      <c r="R61" s="159"/>
      <c r="S61" s="159"/>
      <c r="T61" s="159"/>
      <c r="U61" s="159"/>
      <c r="V61" s="159">
        <f>SUM(V62:V71)</f>
        <v>5.81</v>
      </c>
      <c r="W61" s="159"/>
      <c r="AG61" t="s">
        <v>125</v>
      </c>
    </row>
    <row r="62" spans="1:60" outlineLevel="1" x14ac:dyDescent="0.2">
      <c r="A62" s="172">
        <v>28</v>
      </c>
      <c r="B62" s="173" t="s">
        <v>221</v>
      </c>
      <c r="C62" s="181" t="s">
        <v>222</v>
      </c>
      <c r="D62" s="174" t="s">
        <v>136</v>
      </c>
      <c r="E62" s="175">
        <v>1</v>
      </c>
      <c r="F62" s="176"/>
      <c r="G62" s="171">
        <f t="shared" ref="G62:G71" si="4">E62*F62</f>
        <v>0</v>
      </c>
      <c r="H62" s="154">
        <v>207.65</v>
      </c>
      <c r="I62" s="154">
        <f t="shared" ref="I62:I71" si="5">ROUND(E62*H62,2)</f>
        <v>207.65</v>
      </c>
      <c r="J62" s="154">
        <v>327.35000000000002</v>
      </c>
      <c r="K62" s="154">
        <f t="shared" ref="K62:K71" si="6">ROUND(E62*J62,2)</f>
        <v>327.35000000000002</v>
      </c>
      <c r="L62" s="154">
        <v>21</v>
      </c>
      <c r="M62" s="154">
        <f t="shared" ref="M62:M71" si="7">G62*(1+L62/100)</f>
        <v>0</v>
      </c>
      <c r="N62" s="154">
        <v>7.3400000000000002E-3</v>
      </c>
      <c r="O62" s="154">
        <f t="shared" ref="O62:O71" si="8">ROUND(E62*N62,2)</f>
        <v>0.01</v>
      </c>
      <c r="P62" s="154">
        <v>0</v>
      </c>
      <c r="Q62" s="154">
        <f t="shared" ref="Q62:Q71" si="9">ROUND(E62*P62,2)</f>
        <v>0</v>
      </c>
      <c r="R62" s="154"/>
      <c r="S62" s="154" t="s">
        <v>129</v>
      </c>
      <c r="T62" s="154" t="s">
        <v>129</v>
      </c>
      <c r="U62" s="154">
        <v>0.91900000000000004</v>
      </c>
      <c r="V62" s="154">
        <f t="shared" ref="V62:V71" si="10">ROUND(E62*U62,2)</f>
        <v>0.92</v>
      </c>
      <c r="W62" s="154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130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2">
        <v>29</v>
      </c>
      <c r="B63" s="173" t="s">
        <v>223</v>
      </c>
      <c r="C63" s="181" t="s">
        <v>224</v>
      </c>
      <c r="D63" s="174" t="s">
        <v>139</v>
      </c>
      <c r="E63" s="175">
        <v>4</v>
      </c>
      <c r="F63" s="176"/>
      <c r="G63" s="171">
        <f t="shared" si="4"/>
        <v>0</v>
      </c>
      <c r="H63" s="154">
        <v>90.88</v>
      </c>
      <c r="I63" s="154">
        <f t="shared" si="5"/>
        <v>363.52</v>
      </c>
      <c r="J63" s="154">
        <v>167.12</v>
      </c>
      <c r="K63" s="154">
        <f t="shared" si="6"/>
        <v>668.48</v>
      </c>
      <c r="L63" s="154">
        <v>21</v>
      </c>
      <c r="M63" s="154">
        <f t="shared" si="7"/>
        <v>0</v>
      </c>
      <c r="N63" s="154">
        <v>6.9999999999999999E-4</v>
      </c>
      <c r="O63" s="154">
        <f t="shared" si="8"/>
        <v>0</v>
      </c>
      <c r="P63" s="154">
        <v>0</v>
      </c>
      <c r="Q63" s="154">
        <f t="shared" si="9"/>
        <v>0</v>
      </c>
      <c r="R63" s="154"/>
      <c r="S63" s="154" t="s">
        <v>129</v>
      </c>
      <c r="T63" s="154" t="s">
        <v>129</v>
      </c>
      <c r="U63" s="154">
        <v>0.45200000000000001</v>
      </c>
      <c r="V63" s="154">
        <f t="shared" si="10"/>
        <v>1.81</v>
      </c>
      <c r="W63" s="154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130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2">
        <v>30</v>
      </c>
      <c r="B64" s="173" t="s">
        <v>225</v>
      </c>
      <c r="C64" s="181" t="s">
        <v>226</v>
      </c>
      <c r="D64" s="174" t="s">
        <v>139</v>
      </c>
      <c r="E64" s="175">
        <v>1</v>
      </c>
      <c r="F64" s="176"/>
      <c r="G64" s="171">
        <f t="shared" si="4"/>
        <v>0</v>
      </c>
      <c r="H64" s="154">
        <v>200.28</v>
      </c>
      <c r="I64" s="154">
        <f t="shared" si="5"/>
        <v>200.28</v>
      </c>
      <c r="J64" s="154">
        <v>433.72</v>
      </c>
      <c r="K64" s="154">
        <f t="shared" si="6"/>
        <v>433.72</v>
      </c>
      <c r="L64" s="154">
        <v>21</v>
      </c>
      <c r="M64" s="154">
        <f t="shared" si="7"/>
        <v>0</v>
      </c>
      <c r="N64" s="154">
        <v>1.5200000000000001E-3</v>
      </c>
      <c r="O64" s="154">
        <f t="shared" si="8"/>
        <v>0</v>
      </c>
      <c r="P64" s="154">
        <v>0</v>
      </c>
      <c r="Q64" s="154">
        <f t="shared" si="9"/>
        <v>0</v>
      </c>
      <c r="R64" s="154"/>
      <c r="S64" s="154" t="s">
        <v>129</v>
      </c>
      <c r="T64" s="154" t="s">
        <v>129</v>
      </c>
      <c r="U64" s="154">
        <v>1.173</v>
      </c>
      <c r="V64" s="154">
        <f t="shared" si="10"/>
        <v>1.17</v>
      </c>
      <c r="W64" s="154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130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2">
        <v>31</v>
      </c>
      <c r="B65" s="173" t="s">
        <v>227</v>
      </c>
      <c r="C65" s="181" t="s">
        <v>228</v>
      </c>
      <c r="D65" s="174" t="s">
        <v>139</v>
      </c>
      <c r="E65" s="175">
        <v>1</v>
      </c>
      <c r="F65" s="176"/>
      <c r="G65" s="171">
        <f t="shared" si="4"/>
        <v>0</v>
      </c>
      <c r="H65" s="154">
        <v>220.67</v>
      </c>
      <c r="I65" s="154">
        <f t="shared" si="5"/>
        <v>220.67</v>
      </c>
      <c r="J65" s="154">
        <v>294.33</v>
      </c>
      <c r="K65" s="154">
        <f t="shared" si="6"/>
        <v>294.33</v>
      </c>
      <c r="L65" s="154">
        <v>21</v>
      </c>
      <c r="M65" s="154">
        <f t="shared" si="7"/>
        <v>0</v>
      </c>
      <c r="N65" s="154">
        <v>1.31E-3</v>
      </c>
      <c r="O65" s="154">
        <f t="shared" si="8"/>
        <v>0</v>
      </c>
      <c r="P65" s="154">
        <v>0</v>
      </c>
      <c r="Q65" s="154">
        <f t="shared" si="9"/>
        <v>0</v>
      </c>
      <c r="R65" s="154"/>
      <c r="S65" s="154" t="s">
        <v>129</v>
      </c>
      <c r="T65" s="154" t="s">
        <v>129</v>
      </c>
      <c r="U65" s="154">
        <v>0.79700000000000004</v>
      </c>
      <c r="V65" s="154">
        <f t="shared" si="10"/>
        <v>0.8</v>
      </c>
      <c r="W65" s="154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130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2">
        <v>32</v>
      </c>
      <c r="B66" s="173" t="s">
        <v>229</v>
      </c>
      <c r="C66" s="181" t="s">
        <v>230</v>
      </c>
      <c r="D66" s="174" t="s">
        <v>136</v>
      </c>
      <c r="E66" s="175">
        <v>1</v>
      </c>
      <c r="F66" s="176"/>
      <c r="G66" s="171">
        <f t="shared" si="4"/>
        <v>0</v>
      </c>
      <c r="H66" s="154">
        <v>0</v>
      </c>
      <c r="I66" s="154">
        <f t="shared" si="5"/>
        <v>0</v>
      </c>
      <c r="J66" s="154">
        <v>78</v>
      </c>
      <c r="K66" s="154">
        <f t="shared" si="6"/>
        <v>78</v>
      </c>
      <c r="L66" s="154">
        <v>21</v>
      </c>
      <c r="M66" s="154">
        <f t="shared" si="7"/>
        <v>0</v>
      </c>
      <c r="N66" s="154">
        <v>0</v>
      </c>
      <c r="O66" s="154">
        <f t="shared" si="8"/>
        <v>0</v>
      </c>
      <c r="P66" s="154">
        <v>0</v>
      </c>
      <c r="Q66" s="154">
        <f t="shared" si="9"/>
        <v>0</v>
      </c>
      <c r="R66" s="154"/>
      <c r="S66" s="154" t="s">
        <v>129</v>
      </c>
      <c r="T66" s="154" t="s">
        <v>129</v>
      </c>
      <c r="U66" s="154">
        <v>0.21099999999999999</v>
      </c>
      <c r="V66" s="154">
        <f t="shared" si="10"/>
        <v>0.21</v>
      </c>
      <c r="W66" s="154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130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2">
        <v>33</v>
      </c>
      <c r="B67" s="173" t="s">
        <v>231</v>
      </c>
      <c r="C67" s="181" t="s">
        <v>232</v>
      </c>
      <c r="D67" s="174" t="s">
        <v>136</v>
      </c>
      <c r="E67" s="175">
        <v>1</v>
      </c>
      <c r="F67" s="176"/>
      <c r="G67" s="171">
        <f t="shared" si="4"/>
        <v>0</v>
      </c>
      <c r="H67" s="154">
        <v>0</v>
      </c>
      <c r="I67" s="154">
        <f t="shared" si="5"/>
        <v>0</v>
      </c>
      <c r="J67" s="154">
        <v>95.8</v>
      </c>
      <c r="K67" s="154">
        <f t="shared" si="6"/>
        <v>95.8</v>
      </c>
      <c r="L67" s="154">
        <v>21</v>
      </c>
      <c r="M67" s="154">
        <f t="shared" si="7"/>
        <v>0</v>
      </c>
      <c r="N67" s="154">
        <v>0</v>
      </c>
      <c r="O67" s="154">
        <f t="shared" si="8"/>
        <v>0</v>
      </c>
      <c r="P67" s="154">
        <v>0</v>
      </c>
      <c r="Q67" s="154">
        <f t="shared" si="9"/>
        <v>0</v>
      </c>
      <c r="R67" s="154"/>
      <c r="S67" s="154" t="s">
        <v>129</v>
      </c>
      <c r="T67" s="154" t="s">
        <v>129</v>
      </c>
      <c r="U67" s="154">
        <v>0.25900000000000001</v>
      </c>
      <c r="V67" s="154">
        <f t="shared" si="10"/>
        <v>0.26</v>
      </c>
      <c r="W67" s="154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130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2">
        <v>34</v>
      </c>
      <c r="B68" s="173" t="s">
        <v>233</v>
      </c>
      <c r="C68" s="181" t="s">
        <v>234</v>
      </c>
      <c r="D68" s="174" t="s">
        <v>136</v>
      </c>
      <c r="E68" s="175">
        <v>1</v>
      </c>
      <c r="F68" s="176"/>
      <c r="G68" s="171">
        <f t="shared" si="4"/>
        <v>0</v>
      </c>
      <c r="H68" s="154">
        <v>425.69</v>
      </c>
      <c r="I68" s="154">
        <f t="shared" si="5"/>
        <v>425.69</v>
      </c>
      <c r="J68" s="154">
        <v>109.31</v>
      </c>
      <c r="K68" s="154">
        <f t="shared" si="6"/>
        <v>109.31</v>
      </c>
      <c r="L68" s="154">
        <v>21</v>
      </c>
      <c r="M68" s="154">
        <f t="shared" si="7"/>
        <v>0</v>
      </c>
      <c r="N68" s="154">
        <v>2.7E-4</v>
      </c>
      <c r="O68" s="154">
        <f t="shared" si="8"/>
        <v>0</v>
      </c>
      <c r="P68" s="154">
        <v>0</v>
      </c>
      <c r="Q68" s="154">
        <f t="shared" si="9"/>
        <v>0</v>
      </c>
      <c r="R68" s="154"/>
      <c r="S68" s="154" t="s">
        <v>129</v>
      </c>
      <c r="T68" s="154" t="s">
        <v>129</v>
      </c>
      <c r="U68" s="154">
        <v>0.33300000000000002</v>
      </c>
      <c r="V68" s="154">
        <f t="shared" si="10"/>
        <v>0.33</v>
      </c>
      <c r="W68" s="154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130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2">
        <v>35</v>
      </c>
      <c r="B69" s="173" t="s">
        <v>235</v>
      </c>
      <c r="C69" s="181" t="s">
        <v>236</v>
      </c>
      <c r="D69" s="174" t="s">
        <v>136</v>
      </c>
      <c r="E69" s="175">
        <v>1</v>
      </c>
      <c r="F69" s="176"/>
      <c r="G69" s="171">
        <f t="shared" si="4"/>
        <v>0</v>
      </c>
      <c r="H69" s="154">
        <v>108.5</v>
      </c>
      <c r="I69" s="154">
        <f t="shared" si="5"/>
        <v>108.5</v>
      </c>
      <c r="J69" s="154">
        <v>0</v>
      </c>
      <c r="K69" s="154">
        <f t="shared" si="6"/>
        <v>0</v>
      </c>
      <c r="L69" s="154">
        <v>21</v>
      </c>
      <c r="M69" s="154">
        <f t="shared" si="7"/>
        <v>0</v>
      </c>
      <c r="N69" s="154">
        <v>3.8000000000000002E-4</v>
      </c>
      <c r="O69" s="154">
        <f t="shared" si="8"/>
        <v>0</v>
      </c>
      <c r="P69" s="154">
        <v>0</v>
      </c>
      <c r="Q69" s="154">
        <f t="shared" si="9"/>
        <v>0</v>
      </c>
      <c r="R69" s="154" t="s">
        <v>177</v>
      </c>
      <c r="S69" s="154" t="s">
        <v>129</v>
      </c>
      <c r="T69" s="154" t="s">
        <v>129</v>
      </c>
      <c r="U69" s="154">
        <v>0</v>
      </c>
      <c r="V69" s="154">
        <f t="shared" si="10"/>
        <v>0</v>
      </c>
      <c r="W69" s="154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178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2">
        <v>36</v>
      </c>
      <c r="B70" s="173" t="s">
        <v>237</v>
      </c>
      <c r="C70" s="181" t="s">
        <v>238</v>
      </c>
      <c r="D70" s="174" t="s">
        <v>139</v>
      </c>
      <c r="E70" s="175">
        <v>6</v>
      </c>
      <c r="F70" s="176"/>
      <c r="G70" s="171">
        <f t="shared" si="4"/>
        <v>0</v>
      </c>
      <c r="H70" s="154">
        <v>0.56000000000000005</v>
      </c>
      <c r="I70" s="154">
        <f t="shared" si="5"/>
        <v>3.36</v>
      </c>
      <c r="J70" s="154">
        <v>17.739999999999998</v>
      </c>
      <c r="K70" s="154">
        <f t="shared" si="6"/>
        <v>106.44</v>
      </c>
      <c r="L70" s="154">
        <v>21</v>
      </c>
      <c r="M70" s="154">
        <f t="shared" si="7"/>
        <v>0</v>
      </c>
      <c r="N70" s="154">
        <v>0</v>
      </c>
      <c r="O70" s="154">
        <f t="shared" si="8"/>
        <v>0</v>
      </c>
      <c r="P70" s="154">
        <v>0</v>
      </c>
      <c r="Q70" s="154">
        <f t="shared" si="9"/>
        <v>0</v>
      </c>
      <c r="R70" s="154"/>
      <c r="S70" s="154" t="s">
        <v>129</v>
      </c>
      <c r="T70" s="154" t="s">
        <v>129</v>
      </c>
      <c r="U70" s="154">
        <v>4.8000000000000001E-2</v>
      </c>
      <c r="V70" s="154">
        <f t="shared" si="10"/>
        <v>0.28999999999999998</v>
      </c>
      <c r="W70" s="154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130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2">
        <v>37</v>
      </c>
      <c r="B71" s="173" t="s">
        <v>239</v>
      </c>
      <c r="C71" s="181" t="s">
        <v>240</v>
      </c>
      <c r="D71" s="174" t="s">
        <v>211</v>
      </c>
      <c r="E71" s="175">
        <v>1.2359999999999999E-2</v>
      </c>
      <c r="F71" s="176"/>
      <c r="G71" s="171">
        <f t="shared" si="4"/>
        <v>0</v>
      </c>
      <c r="H71" s="154">
        <v>0</v>
      </c>
      <c r="I71" s="154">
        <f t="shared" si="5"/>
        <v>0</v>
      </c>
      <c r="J71" s="154">
        <v>549</v>
      </c>
      <c r="K71" s="154">
        <f t="shared" si="6"/>
        <v>6.79</v>
      </c>
      <c r="L71" s="154">
        <v>21</v>
      </c>
      <c r="M71" s="154">
        <f t="shared" si="7"/>
        <v>0</v>
      </c>
      <c r="N71" s="154">
        <v>0</v>
      </c>
      <c r="O71" s="154">
        <f t="shared" si="8"/>
        <v>0</v>
      </c>
      <c r="P71" s="154">
        <v>0</v>
      </c>
      <c r="Q71" s="154">
        <f t="shared" si="9"/>
        <v>0</v>
      </c>
      <c r="R71" s="154"/>
      <c r="S71" s="154" t="s">
        <v>129</v>
      </c>
      <c r="T71" s="154" t="s">
        <v>129</v>
      </c>
      <c r="U71" s="154">
        <v>1.47</v>
      </c>
      <c r="V71" s="154">
        <f t="shared" si="10"/>
        <v>0.02</v>
      </c>
      <c r="W71" s="154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212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60" t="s">
        <v>124</v>
      </c>
      <c r="B72" s="161" t="s">
        <v>75</v>
      </c>
      <c r="C72" s="178" t="s">
        <v>76</v>
      </c>
      <c r="D72" s="162"/>
      <c r="E72" s="163"/>
      <c r="F72" s="164"/>
      <c r="G72" s="165">
        <f>SUMIF(AG73:AG86,"&lt;&gt;NOR",G73:G86)</f>
        <v>0</v>
      </c>
      <c r="H72" s="159"/>
      <c r="I72" s="159">
        <f>SUM(I73:I86)</f>
        <v>4098.51</v>
      </c>
      <c r="J72" s="159"/>
      <c r="K72" s="159">
        <f>SUM(K73:K86)</f>
        <v>8650.3299999999981</v>
      </c>
      <c r="L72" s="159"/>
      <c r="M72" s="159">
        <f>SUM(M73:M86)</f>
        <v>0</v>
      </c>
      <c r="N72" s="159"/>
      <c r="O72" s="159">
        <f>SUM(O73:O86)</f>
        <v>0.11</v>
      </c>
      <c r="P72" s="159"/>
      <c r="Q72" s="159">
        <f>SUM(Q73:Q86)</f>
        <v>0</v>
      </c>
      <c r="R72" s="159"/>
      <c r="S72" s="159"/>
      <c r="T72" s="159"/>
      <c r="U72" s="159"/>
      <c r="V72" s="159">
        <f>SUM(V73:V86)</f>
        <v>24.099999999999994</v>
      </c>
      <c r="W72" s="159"/>
      <c r="AG72" t="s">
        <v>125</v>
      </c>
    </row>
    <row r="73" spans="1:60" outlineLevel="1" x14ac:dyDescent="0.2">
      <c r="A73" s="172">
        <v>38</v>
      </c>
      <c r="B73" s="173" t="s">
        <v>241</v>
      </c>
      <c r="C73" s="181" t="s">
        <v>242</v>
      </c>
      <c r="D73" s="174" t="s">
        <v>136</v>
      </c>
      <c r="E73" s="175">
        <v>2</v>
      </c>
      <c r="F73" s="176"/>
      <c r="G73" s="171">
        <f t="shared" ref="G73:G86" si="11">E73*F73</f>
        <v>0</v>
      </c>
      <c r="H73" s="154">
        <v>0</v>
      </c>
      <c r="I73" s="154">
        <f t="shared" ref="I73:I86" si="12">ROUND(E73*H73,2)</f>
        <v>0</v>
      </c>
      <c r="J73" s="154">
        <v>61</v>
      </c>
      <c r="K73" s="154">
        <f t="shared" ref="K73:K86" si="13">ROUND(E73*J73,2)</f>
        <v>122</v>
      </c>
      <c r="L73" s="154">
        <v>21</v>
      </c>
      <c r="M73" s="154">
        <f t="shared" ref="M73:M86" si="14">G73*(1+L73/100)</f>
        <v>0</v>
      </c>
      <c r="N73" s="154">
        <v>0</v>
      </c>
      <c r="O73" s="154">
        <f t="shared" ref="O73:O86" si="15">ROUND(E73*N73,2)</f>
        <v>0</v>
      </c>
      <c r="P73" s="154">
        <v>0</v>
      </c>
      <c r="Q73" s="154">
        <f t="shared" ref="Q73:Q86" si="16">ROUND(E73*P73,2)</f>
        <v>0</v>
      </c>
      <c r="R73" s="154"/>
      <c r="S73" s="154" t="s">
        <v>129</v>
      </c>
      <c r="T73" s="154" t="s">
        <v>129</v>
      </c>
      <c r="U73" s="154">
        <v>0.16500000000000001</v>
      </c>
      <c r="V73" s="154">
        <f t="shared" ref="V73:V86" si="17">ROUND(E73*U73,2)</f>
        <v>0.33</v>
      </c>
      <c r="W73" s="154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130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2">
        <v>39</v>
      </c>
      <c r="B74" s="173" t="s">
        <v>243</v>
      </c>
      <c r="C74" s="181" t="s">
        <v>244</v>
      </c>
      <c r="D74" s="188" t="s">
        <v>245</v>
      </c>
      <c r="E74" s="175">
        <v>2</v>
      </c>
      <c r="F74" s="176"/>
      <c r="G74" s="171">
        <f t="shared" si="11"/>
        <v>0</v>
      </c>
      <c r="H74" s="154">
        <v>323.16000000000003</v>
      </c>
      <c r="I74" s="154">
        <f t="shared" si="12"/>
        <v>646.32000000000005</v>
      </c>
      <c r="J74" s="154">
        <v>349.84</v>
      </c>
      <c r="K74" s="154">
        <f t="shared" si="13"/>
        <v>699.68</v>
      </c>
      <c r="L74" s="154">
        <v>21</v>
      </c>
      <c r="M74" s="154">
        <f t="shared" si="14"/>
        <v>0</v>
      </c>
      <c r="N74" s="154">
        <v>9.5399999999999999E-3</v>
      </c>
      <c r="O74" s="154">
        <f t="shared" si="15"/>
        <v>0.02</v>
      </c>
      <c r="P74" s="154">
        <v>0</v>
      </c>
      <c r="Q74" s="154">
        <f t="shared" si="16"/>
        <v>0</v>
      </c>
      <c r="R74" s="154"/>
      <c r="S74" s="154" t="s">
        <v>129</v>
      </c>
      <c r="T74" s="154" t="s">
        <v>129</v>
      </c>
      <c r="U74" s="154">
        <v>0.99299999999999999</v>
      </c>
      <c r="V74" s="154">
        <f t="shared" si="17"/>
        <v>1.99</v>
      </c>
      <c r="W74" s="154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130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2">
        <v>40</v>
      </c>
      <c r="B75" s="173" t="s">
        <v>246</v>
      </c>
      <c r="C75" s="181" t="s">
        <v>247</v>
      </c>
      <c r="D75" s="174" t="s">
        <v>136</v>
      </c>
      <c r="E75" s="175">
        <v>2</v>
      </c>
      <c r="F75" s="176"/>
      <c r="G75" s="171">
        <f t="shared" si="11"/>
        <v>0</v>
      </c>
      <c r="H75" s="154">
        <v>7.1</v>
      </c>
      <c r="I75" s="154">
        <f t="shared" si="12"/>
        <v>14.2</v>
      </c>
      <c r="J75" s="154">
        <v>100.4</v>
      </c>
      <c r="K75" s="154">
        <f t="shared" si="13"/>
        <v>200.8</v>
      </c>
      <c r="L75" s="154">
        <v>21</v>
      </c>
      <c r="M75" s="154">
        <f t="shared" si="14"/>
        <v>0</v>
      </c>
      <c r="N75" s="154">
        <v>2.0000000000000002E-5</v>
      </c>
      <c r="O75" s="154">
        <f t="shared" si="15"/>
        <v>0</v>
      </c>
      <c r="P75" s="154">
        <v>0</v>
      </c>
      <c r="Q75" s="154">
        <f t="shared" si="16"/>
        <v>0</v>
      </c>
      <c r="R75" s="154"/>
      <c r="S75" s="154" t="s">
        <v>129</v>
      </c>
      <c r="T75" s="154" t="s">
        <v>129</v>
      </c>
      <c r="U75" s="154">
        <v>0.24267</v>
      </c>
      <c r="V75" s="154">
        <f t="shared" si="17"/>
        <v>0.49</v>
      </c>
      <c r="W75" s="154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130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2">
        <v>41</v>
      </c>
      <c r="B76" s="173" t="s">
        <v>248</v>
      </c>
      <c r="C76" s="181" t="s">
        <v>249</v>
      </c>
      <c r="D76" s="174" t="s">
        <v>136</v>
      </c>
      <c r="E76" s="175">
        <v>4</v>
      </c>
      <c r="F76" s="176"/>
      <c r="G76" s="171">
        <f t="shared" si="11"/>
        <v>0</v>
      </c>
      <c r="H76" s="154">
        <v>13.59</v>
      </c>
      <c r="I76" s="154">
        <f t="shared" si="12"/>
        <v>54.36</v>
      </c>
      <c r="J76" s="154">
        <v>10.71</v>
      </c>
      <c r="K76" s="154">
        <f t="shared" si="13"/>
        <v>42.84</v>
      </c>
      <c r="L76" s="154">
        <v>21</v>
      </c>
      <c r="M76" s="154">
        <f t="shared" si="14"/>
        <v>0</v>
      </c>
      <c r="N76" s="154">
        <v>1E-4</v>
      </c>
      <c r="O76" s="154">
        <f t="shared" si="15"/>
        <v>0</v>
      </c>
      <c r="P76" s="154">
        <v>0</v>
      </c>
      <c r="Q76" s="154">
        <f t="shared" si="16"/>
        <v>0</v>
      </c>
      <c r="R76" s="154"/>
      <c r="S76" s="154" t="s">
        <v>129</v>
      </c>
      <c r="T76" s="154" t="s">
        <v>129</v>
      </c>
      <c r="U76" s="154">
        <v>2.9000000000000001E-2</v>
      </c>
      <c r="V76" s="154">
        <f t="shared" si="17"/>
        <v>0.12</v>
      </c>
      <c r="W76" s="154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130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2">
        <v>42</v>
      </c>
      <c r="B77" s="173" t="s">
        <v>250</v>
      </c>
      <c r="C77" s="181" t="s">
        <v>251</v>
      </c>
      <c r="D77" s="174" t="s">
        <v>139</v>
      </c>
      <c r="E77" s="175">
        <v>16</v>
      </c>
      <c r="F77" s="176"/>
      <c r="G77" s="171">
        <f t="shared" si="11"/>
        <v>0</v>
      </c>
      <c r="H77" s="154">
        <v>57.13</v>
      </c>
      <c r="I77" s="154">
        <f t="shared" si="12"/>
        <v>914.08</v>
      </c>
      <c r="J77" s="154">
        <v>193.37</v>
      </c>
      <c r="K77" s="154">
        <f t="shared" si="13"/>
        <v>3093.92</v>
      </c>
      <c r="L77" s="154">
        <v>21</v>
      </c>
      <c r="M77" s="154">
        <f t="shared" si="14"/>
        <v>0</v>
      </c>
      <c r="N77" s="154">
        <v>3.9899999999999996E-3</v>
      </c>
      <c r="O77" s="154">
        <f t="shared" si="15"/>
        <v>0.06</v>
      </c>
      <c r="P77" s="154">
        <v>0</v>
      </c>
      <c r="Q77" s="154">
        <f t="shared" si="16"/>
        <v>0</v>
      </c>
      <c r="R77" s="154"/>
      <c r="S77" s="154" t="s">
        <v>129</v>
      </c>
      <c r="T77" s="154" t="s">
        <v>129</v>
      </c>
      <c r="U77" s="154">
        <v>0.54290000000000005</v>
      </c>
      <c r="V77" s="154">
        <f t="shared" si="17"/>
        <v>8.69</v>
      </c>
      <c r="W77" s="154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130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2">
        <v>43</v>
      </c>
      <c r="B78" s="173" t="s">
        <v>252</v>
      </c>
      <c r="C78" s="181" t="s">
        <v>253</v>
      </c>
      <c r="D78" s="174" t="s">
        <v>139</v>
      </c>
      <c r="E78" s="175">
        <v>8</v>
      </c>
      <c r="F78" s="176"/>
      <c r="G78" s="171">
        <f t="shared" si="11"/>
        <v>0</v>
      </c>
      <c r="H78" s="154">
        <v>61.61</v>
      </c>
      <c r="I78" s="154">
        <f t="shared" si="12"/>
        <v>492.88</v>
      </c>
      <c r="J78" s="154">
        <v>193.39</v>
      </c>
      <c r="K78" s="154">
        <f t="shared" si="13"/>
        <v>1547.12</v>
      </c>
      <c r="L78" s="154">
        <v>21</v>
      </c>
      <c r="M78" s="154">
        <f t="shared" si="14"/>
        <v>0</v>
      </c>
      <c r="N78" s="154">
        <v>4.0099999999999997E-3</v>
      </c>
      <c r="O78" s="154">
        <f t="shared" si="15"/>
        <v>0.03</v>
      </c>
      <c r="P78" s="154">
        <v>0</v>
      </c>
      <c r="Q78" s="154">
        <f t="shared" si="16"/>
        <v>0</v>
      </c>
      <c r="R78" s="154"/>
      <c r="S78" s="154" t="s">
        <v>129</v>
      </c>
      <c r="T78" s="154" t="s">
        <v>129</v>
      </c>
      <c r="U78" s="154">
        <v>0.54290000000000005</v>
      </c>
      <c r="V78" s="154">
        <f t="shared" si="17"/>
        <v>4.34</v>
      </c>
      <c r="W78" s="154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130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72">
        <v>44</v>
      </c>
      <c r="B79" s="173" t="s">
        <v>254</v>
      </c>
      <c r="C79" s="181" t="s">
        <v>255</v>
      </c>
      <c r="D79" s="174" t="s">
        <v>139</v>
      </c>
      <c r="E79" s="175">
        <v>24</v>
      </c>
      <c r="F79" s="176"/>
      <c r="G79" s="171">
        <f t="shared" si="11"/>
        <v>0</v>
      </c>
      <c r="H79" s="154">
        <v>43.87</v>
      </c>
      <c r="I79" s="154">
        <f t="shared" si="12"/>
        <v>1052.8800000000001</v>
      </c>
      <c r="J79" s="154">
        <v>42.33</v>
      </c>
      <c r="K79" s="154">
        <f t="shared" si="13"/>
        <v>1015.92</v>
      </c>
      <c r="L79" s="154">
        <v>21</v>
      </c>
      <c r="M79" s="154">
        <f t="shared" si="14"/>
        <v>0</v>
      </c>
      <c r="N79" s="154">
        <v>4.0000000000000003E-5</v>
      </c>
      <c r="O79" s="154">
        <f t="shared" si="15"/>
        <v>0</v>
      </c>
      <c r="P79" s="154">
        <v>0</v>
      </c>
      <c r="Q79" s="154">
        <f t="shared" si="16"/>
        <v>0</v>
      </c>
      <c r="R79" s="154"/>
      <c r="S79" s="154" t="s">
        <v>129</v>
      </c>
      <c r="T79" s="154" t="s">
        <v>129</v>
      </c>
      <c r="U79" s="154">
        <v>0.129</v>
      </c>
      <c r="V79" s="154">
        <f t="shared" si="17"/>
        <v>3.1</v>
      </c>
      <c r="W79" s="154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130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2">
        <v>45</v>
      </c>
      <c r="B80" s="173" t="s">
        <v>256</v>
      </c>
      <c r="C80" s="181" t="s">
        <v>257</v>
      </c>
      <c r="D80" s="174" t="s">
        <v>136</v>
      </c>
      <c r="E80" s="175">
        <v>5</v>
      </c>
      <c r="F80" s="176"/>
      <c r="G80" s="171">
        <f t="shared" si="11"/>
        <v>0</v>
      </c>
      <c r="H80" s="154">
        <v>0</v>
      </c>
      <c r="I80" s="154">
        <f t="shared" si="12"/>
        <v>0</v>
      </c>
      <c r="J80" s="154">
        <v>171</v>
      </c>
      <c r="K80" s="154">
        <f t="shared" si="13"/>
        <v>855</v>
      </c>
      <c r="L80" s="154">
        <v>21</v>
      </c>
      <c r="M80" s="154">
        <f t="shared" si="14"/>
        <v>0</v>
      </c>
      <c r="N80" s="154">
        <v>0</v>
      </c>
      <c r="O80" s="154">
        <f t="shared" si="15"/>
        <v>0</v>
      </c>
      <c r="P80" s="154">
        <v>0</v>
      </c>
      <c r="Q80" s="154">
        <f t="shared" si="16"/>
        <v>0</v>
      </c>
      <c r="R80" s="154"/>
      <c r="S80" s="154" t="s">
        <v>129</v>
      </c>
      <c r="T80" s="154" t="s">
        <v>129</v>
      </c>
      <c r="U80" s="154">
        <v>0.42499999999999999</v>
      </c>
      <c r="V80" s="154">
        <f t="shared" si="17"/>
        <v>2.13</v>
      </c>
      <c r="W80" s="154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130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13.5" customHeight="1" outlineLevel="1" x14ac:dyDescent="0.2">
      <c r="A81" s="172">
        <v>46</v>
      </c>
      <c r="B81" s="173" t="s">
        <v>258</v>
      </c>
      <c r="C81" s="181" t="s">
        <v>259</v>
      </c>
      <c r="D81" s="174" t="s">
        <v>136</v>
      </c>
      <c r="E81" s="175">
        <v>1</v>
      </c>
      <c r="F81" s="176"/>
      <c r="G81" s="171">
        <f t="shared" si="11"/>
        <v>0</v>
      </c>
      <c r="H81" s="154">
        <v>543.66999999999996</v>
      </c>
      <c r="I81" s="154">
        <f t="shared" si="12"/>
        <v>543.66999999999996</v>
      </c>
      <c r="J81" s="154">
        <v>206.33</v>
      </c>
      <c r="K81" s="154">
        <f t="shared" si="13"/>
        <v>206.33</v>
      </c>
      <c r="L81" s="154">
        <v>21</v>
      </c>
      <c r="M81" s="154">
        <f t="shared" si="14"/>
        <v>0</v>
      </c>
      <c r="N81" s="154">
        <v>0</v>
      </c>
      <c r="O81" s="154">
        <f t="shared" si="15"/>
        <v>0</v>
      </c>
      <c r="P81" s="154">
        <v>0</v>
      </c>
      <c r="Q81" s="154">
        <f t="shared" si="16"/>
        <v>0</v>
      </c>
      <c r="R81" s="154"/>
      <c r="S81" s="154" t="s">
        <v>129</v>
      </c>
      <c r="T81" s="154" t="s">
        <v>129</v>
      </c>
      <c r="U81" s="154">
        <v>0.55800000000000005</v>
      </c>
      <c r="V81" s="154">
        <f t="shared" si="17"/>
        <v>0.56000000000000005</v>
      </c>
      <c r="W81" s="154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130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72">
        <v>47</v>
      </c>
      <c r="B82" s="173" t="s">
        <v>260</v>
      </c>
      <c r="C82" s="181" t="s">
        <v>261</v>
      </c>
      <c r="D82" s="174" t="s">
        <v>136</v>
      </c>
      <c r="E82" s="175">
        <v>3</v>
      </c>
      <c r="F82" s="176"/>
      <c r="G82" s="171">
        <f t="shared" si="11"/>
        <v>0</v>
      </c>
      <c r="H82" s="154">
        <v>50.5</v>
      </c>
      <c r="I82" s="154">
        <f t="shared" si="12"/>
        <v>151.5</v>
      </c>
      <c r="J82" s="154">
        <v>0</v>
      </c>
      <c r="K82" s="154">
        <f t="shared" si="13"/>
        <v>0</v>
      </c>
      <c r="L82" s="154">
        <v>21</v>
      </c>
      <c r="M82" s="154">
        <f t="shared" si="14"/>
        <v>0</v>
      </c>
      <c r="N82" s="154">
        <v>6.9999999999999994E-5</v>
      </c>
      <c r="O82" s="154">
        <f t="shared" si="15"/>
        <v>0</v>
      </c>
      <c r="P82" s="154">
        <v>0</v>
      </c>
      <c r="Q82" s="154">
        <f t="shared" si="16"/>
        <v>0</v>
      </c>
      <c r="R82" s="154" t="s">
        <v>177</v>
      </c>
      <c r="S82" s="154" t="s">
        <v>129</v>
      </c>
      <c r="T82" s="154" t="s">
        <v>129</v>
      </c>
      <c r="U82" s="154">
        <v>0</v>
      </c>
      <c r="V82" s="154">
        <f t="shared" si="17"/>
        <v>0</v>
      </c>
      <c r="W82" s="154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178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72">
        <v>48</v>
      </c>
      <c r="B83" s="173" t="s">
        <v>262</v>
      </c>
      <c r="C83" s="181" t="s">
        <v>263</v>
      </c>
      <c r="D83" s="174" t="s">
        <v>136</v>
      </c>
      <c r="E83" s="175">
        <v>1</v>
      </c>
      <c r="F83" s="176"/>
      <c r="G83" s="171">
        <f t="shared" si="11"/>
        <v>0</v>
      </c>
      <c r="H83" s="154">
        <v>189.5</v>
      </c>
      <c r="I83" s="154">
        <f t="shared" si="12"/>
        <v>189.5</v>
      </c>
      <c r="J83" s="154">
        <v>0</v>
      </c>
      <c r="K83" s="154">
        <f t="shared" si="13"/>
        <v>0</v>
      </c>
      <c r="L83" s="154">
        <v>21</v>
      </c>
      <c r="M83" s="154">
        <f t="shared" si="14"/>
        <v>0</v>
      </c>
      <c r="N83" s="154">
        <v>1.9000000000000001E-4</v>
      </c>
      <c r="O83" s="154">
        <f t="shared" si="15"/>
        <v>0</v>
      </c>
      <c r="P83" s="154">
        <v>0</v>
      </c>
      <c r="Q83" s="154">
        <f t="shared" si="16"/>
        <v>0</v>
      </c>
      <c r="R83" s="154" t="s">
        <v>177</v>
      </c>
      <c r="S83" s="154" t="s">
        <v>129</v>
      </c>
      <c r="T83" s="154" t="s">
        <v>129</v>
      </c>
      <c r="U83" s="154">
        <v>0</v>
      </c>
      <c r="V83" s="154">
        <f t="shared" si="17"/>
        <v>0</v>
      </c>
      <c r="W83" s="154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178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2">
        <v>49</v>
      </c>
      <c r="B84" s="173" t="s">
        <v>264</v>
      </c>
      <c r="C84" s="181" t="s">
        <v>265</v>
      </c>
      <c r="D84" s="174" t="s">
        <v>139</v>
      </c>
      <c r="E84" s="175">
        <v>24</v>
      </c>
      <c r="F84" s="176"/>
      <c r="G84" s="171">
        <f t="shared" si="11"/>
        <v>0</v>
      </c>
      <c r="H84" s="154">
        <v>0.18</v>
      </c>
      <c r="I84" s="154">
        <f t="shared" si="12"/>
        <v>4.32</v>
      </c>
      <c r="J84" s="154">
        <v>10.72</v>
      </c>
      <c r="K84" s="154">
        <f t="shared" si="13"/>
        <v>257.27999999999997</v>
      </c>
      <c r="L84" s="154">
        <v>21</v>
      </c>
      <c r="M84" s="154">
        <f t="shared" si="14"/>
        <v>0</v>
      </c>
      <c r="N84" s="154">
        <v>0</v>
      </c>
      <c r="O84" s="154">
        <f t="shared" si="15"/>
        <v>0</v>
      </c>
      <c r="P84" s="154">
        <v>0</v>
      </c>
      <c r="Q84" s="154">
        <f t="shared" si="16"/>
        <v>0</v>
      </c>
      <c r="R84" s="154"/>
      <c r="S84" s="154" t="s">
        <v>129</v>
      </c>
      <c r="T84" s="154" t="s">
        <v>129</v>
      </c>
      <c r="U84" s="154">
        <v>2.9000000000000001E-2</v>
      </c>
      <c r="V84" s="154">
        <f t="shared" si="17"/>
        <v>0.7</v>
      </c>
      <c r="W84" s="154"/>
      <c r="X84" s="149"/>
      <c r="Y84" s="149"/>
      <c r="Z84" s="149"/>
      <c r="AA84" s="149"/>
      <c r="AB84" s="149"/>
      <c r="AC84" s="149"/>
      <c r="AD84" s="149"/>
      <c r="AE84" s="149"/>
      <c r="AF84" s="149"/>
      <c r="AG84" s="149" t="s">
        <v>130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2">
        <v>50</v>
      </c>
      <c r="B85" s="173" t="s">
        <v>266</v>
      </c>
      <c r="C85" s="181" t="s">
        <v>267</v>
      </c>
      <c r="D85" s="174" t="s">
        <v>139</v>
      </c>
      <c r="E85" s="175">
        <v>24</v>
      </c>
      <c r="F85" s="176"/>
      <c r="G85" s="171">
        <f t="shared" si="11"/>
        <v>0</v>
      </c>
      <c r="H85" s="154">
        <v>1.45</v>
      </c>
      <c r="I85" s="154">
        <f t="shared" si="12"/>
        <v>34.799999999999997</v>
      </c>
      <c r="J85" s="154">
        <v>22.95</v>
      </c>
      <c r="K85" s="154">
        <f t="shared" si="13"/>
        <v>550.79999999999995</v>
      </c>
      <c r="L85" s="154">
        <v>21</v>
      </c>
      <c r="M85" s="154">
        <f t="shared" si="14"/>
        <v>0</v>
      </c>
      <c r="N85" s="154">
        <v>1.0000000000000001E-5</v>
      </c>
      <c r="O85" s="154">
        <f t="shared" si="15"/>
        <v>0</v>
      </c>
      <c r="P85" s="154">
        <v>0</v>
      </c>
      <c r="Q85" s="154">
        <f t="shared" si="16"/>
        <v>0</v>
      </c>
      <c r="R85" s="154"/>
      <c r="S85" s="154" t="s">
        <v>129</v>
      </c>
      <c r="T85" s="154" t="s">
        <v>129</v>
      </c>
      <c r="U85" s="154">
        <v>6.2E-2</v>
      </c>
      <c r="V85" s="154">
        <f t="shared" si="17"/>
        <v>1.49</v>
      </c>
      <c r="W85" s="154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130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2">
        <v>51</v>
      </c>
      <c r="B86" s="173" t="s">
        <v>268</v>
      </c>
      <c r="C86" s="181" t="s">
        <v>269</v>
      </c>
      <c r="D86" s="174" t="s">
        <v>211</v>
      </c>
      <c r="E86" s="175">
        <v>0.11704000000000001</v>
      </c>
      <c r="F86" s="176"/>
      <c r="G86" s="171">
        <f t="shared" si="11"/>
        <v>0</v>
      </c>
      <c r="H86" s="154">
        <v>0</v>
      </c>
      <c r="I86" s="154">
        <f t="shared" si="12"/>
        <v>0</v>
      </c>
      <c r="J86" s="154">
        <v>501</v>
      </c>
      <c r="K86" s="154">
        <f t="shared" si="13"/>
        <v>58.64</v>
      </c>
      <c r="L86" s="154">
        <v>21</v>
      </c>
      <c r="M86" s="154">
        <f t="shared" si="14"/>
        <v>0</v>
      </c>
      <c r="N86" s="154">
        <v>0</v>
      </c>
      <c r="O86" s="154">
        <f t="shared" si="15"/>
        <v>0</v>
      </c>
      <c r="P86" s="154">
        <v>0</v>
      </c>
      <c r="Q86" s="154">
        <f t="shared" si="16"/>
        <v>0</v>
      </c>
      <c r="R86" s="154"/>
      <c r="S86" s="154" t="s">
        <v>129</v>
      </c>
      <c r="T86" s="154" t="s">
        <v>129</v>
      </c>
      <c r="U86" s="154">
        <v>1.327</v>
      </c>
      <c r="V86" s="154">
        <f t="shared" si="17"/>
        <v>0.16</v>
      </c>
      <c r="W86" s="154"/>
      <c r="X86" s="149"/>
      <c r="Y86" s="149"/>
      <c r="Z86" s="149"/>
      <c r="AA86" s="149"/>
      <c r="AB86" s="149"/>
      <c r="AC86" s="149"/>
      <c r="AD86" s="149"/>
      <c r="AE86" s="149"/>
      <c r="AF86" s="149"/>
      <c r="AG86" s="149" t="s">
        <v>212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x14ac:dyDescent="0.2">
      <c r="A87" s="160" t="s">
        <v>124</v>
      </c>
      <c r="B87" s="161" t="s">
        <v>77</v>
      </c>
      <c r="C87" s="178" t="s">
        <v>78</v>
      </c>
      <c r="D87" s="162"/>
      <c r="E87" s="163"/>
      <c r="F87" s="164"/>
      <c r="G87" s="165">
        <f>SUMIF(AG88:AG105,"&lt;&gt;NOR",G88:G105)</f>
        <v>0</v>
      </c>
      <c r="H87" s="159"/>
      <c r="I87" s="159">
        <f>SUM(I88:I105)</f>
        <v>19412.98</v>
      </c>
      <c r="J87" s="159"/>
      <c r="K87" s="159">
        <f>SUM(K88:K105)</f>
        <v>4088.52</v>
      </c>
      <c r="L87" s="159"/>
      <c r="M87" s="159">
        <f>SUM(M88:M105)</f>
        <v>0</v>
      </c>
      <c r="N87" s="159"/>
      <c r="O87" s="159">
        <f>SUM(O88:O105)</f>
        <v>7.0000000000000007E-2</v>
      </c>
      <c r="P87" s="159"/>
      <c r="Q87" s="159">
        <f>SUM(Q88:Q105)</f>
        <v>0.04</v>
      </c>
      <c r="R87" s="159"/>
      <c r="S87" s="159"/>
      <c r="T87" s="159"/>
      <c r="U87" s="159"/>
      <c r="V87" s="159">
        <f>SUM(V88:V105)</f>
        <v>11.38</v>
      </c>
      <c r="W87" s="159"/>
      <c r="AG87" t="s">
        <v>125</v>
      </c>
    </row>
    <row r="88" spans="1:60" outlineLevel="1" x14ac:dyDescent="0.2">
      <c r="A88" s="172">
        <v>52</v>
      </c>
      <c r="B88" s="173" t="s">
        <v>273</v>
      </c>
      <c r="C88" s="181" t="s">
        <v>274</v>
      </c>
      <c r="D88" s="174" t="s">
        <v>272</v>
      </c>
      <c r="E88" s="175">
        <v>2</v>
      </c>
      <c r="F88" s="176"/>
      <c r="G88" s="171">
        <f t="shared" ref="G88:G105" si="18">E88*F88</f>
        <v>0</v>
      </c>
      <c r="H88" s="154">
        <v>0</v>
      </c>
      <c r="I88" s="154">
        <f t="shared" ref="I88:I105" si="19">ROUND(E88*H88,2)</f>
        <v>0</v>
      </c>
      <c r="J88" s="154">
        <v>113.5</v>
      </c>
      <c r="K88" s="154">
        <f t="shared" ref="K88:K105" si="20">ROUND(E88*J88,2)</f>
        <v>227</v>
      </c>
      <c r="L88" s="154">
        <v>21</v>
      </c>
      <c r="M88" s="154">
        <f t="shared" ref="M88:M105" si="21">G88*(1+L88/100)</f>
        <v>0</v>
      </c>
      <c r="N88" s="154">
        <v>0</v>
      </c>
      <c r="O88" s="154">
        <f t="shared" ref="O88:O105" si="22">ROUND(E88*N88,2)</f>
        <v>0</v>
      </c>
      <c r="P88" s="154">
        <v>1.9460000000000002E-2</v>
      </c>
      <c r="Q88" s="154">
        <f t="shared" ref="Q88:Q105" si="23">ROUND(E88*P88,2)</f>
        <v>0.04</v>
      </c>
      <c r="R88" s="154"/>
      <c r="S88" s="154" t="s">
        <v>129</v>
      </c>
      <c r="T88" s="154" t="s">
        <v>129</v>
      </c>
      <c r="U88" s="154">
        <v>0.38200000000000001</v>
      </c>
      <c r="V88" s="154">
        <f t="shared" ref="V88:V105" si="24">ROUND(E88*U88,2)</f>
        <v>0.76</v>
      </c>
      <c r="W88" s="154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130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2">
        <v>53</v>
      </c>
      <c r="B89" s="173" t="s">
        <v>283</v>
      </c>
      <c r="C89" s="181" t="s">
        <v>284</v>
      </c>
      <c r="D89" s="174" t="s">
        <v>272</v>
      </c>
      <c r="E89" s="175">
        <v>2</v>
      </c>
      <c r="F89" s="176"/>
      <c r="G89" s="171">
        <f t="shared" si="18"/>
        <v>0</v>
      </c>
      <c r="H89" s="154">
        <v>0</v>
      </c>
      <c r="I89" s="154">
        <f t="shared" si="19"/>
        <v>0</v>
      </c>
      <c r="J89" s="154">
        <v>66</v>
      </c>
      <c r="K89" s="154">
        <f t="shared" si="20"/>
        <v>132</v>
      </c>
      <c r="L89" s="154">
        <v>21</v>
      </c>
      <c r="M89" s="154">
        <f t="shared" si="21"/>
        <v>0</v>
      </c>
      <c r="N89" s="154">
        <v>0</v>
      </c>
      <c r="O89" s="154">
        <f t="shared" si="22"/>
        <v>0</v>
      </c>
      <c r="P89" s="154">
        <v>8.5999999999999998E-4</v>
      </c>
      <c r="Q89" s="154">
        <f t="shared" si="23"/>
        <v>0</v>
      </c>
      <c r="R89" s="154"/>
      <c r="S89" s="154" t="s">
        <v>129</v>
      </c>
      <c r="T89" s="154" t="s">
        <v>129</v>
      </c>
      <c r="U89" s="154">
        <v>0.222</v>
      </c>
      <c r="V89" s="154">
        <f t="shared" si="24"/>
        <v>0.44</v>
      </c>
      <c r="W89" s="154"/>
      <c r="X89" s="149"/>
      <c r="Y89" s="149"/>
      <c r="Z89" s="149"/>
      <c r="AA89" s="149"/>
      <c r="AB89" s="149"/>
      <c r="AC89" s="149"/>
      <c r="AD89" s="149"/>
      <c r="AE89" s="149"/>
      <c r="AF89" s="149"/>
      <c r="AG89" s="149" t="s">
        <v>130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2">
        <v>54</v>
      </c>
      <c r="B90" s="173" t="s">
        <v>287</v>
      </c>
      <c r="C90" s="181" t="s">
        <v>288</v>
      </c>
      <c r="D90" s="174" t="s">
        <v>272</v>
      </c>
      <c r="E90" s="175">
        <v>1</v>
      </c>
      <c r="F90" s="176"/>
      <c r="G90" s="171">
        <f t="shared" si="18"/>
        <v>0</v>
      </c>
      <c r="H90" s="154">
        <v>380.76</v>
      </c>
      <c r="I90" s="154">
        <f t="shared" si="19"/>
        <v>380.76</v>
      </c>
      <c r="J90" s="154">
        <v>493.24</v>
      </c>
      <c r="K90" s="154">
        <f t="shared" si="20"/>
        <v>493.24</v>
      </c>
      <c r="L90" s="154">
        <v>21</v>
      </c>
      <c r="M90" s="154">
        <f t="shared" si="21"/>
        <v>0</v>
      </c>
      <c r="N90" s="154">
        <v>1.8600000000000001E-3</v>
      </c>
      <c r="O90" s="154">
        <f t="shared" si="22"/>
        <v>0</v>
      </c>
      <c r="P90" s="154">
        <v>0</v>
      </c>
      <c r="Q90" s="154">
        <f t="shared" si="23"/>
        <v>0</v>
      </c>
      <c r="R90" s="154"/>
      <c r="S90" s="154" t="s">
        <v>129</v>
      </c>
      <c r="T90" s="154" t="s">
        <v>129</v>
      </c>
      <c r="U90" s="154">
        <v>1.3340000000000001</v>
      </c>
      <c r="V90" s="154">
        <f t="shared" si="24"/>
        <v>1.33</v>
      </c>
      <c r="W90" s="154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130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2">
        <v>55</v>
      </c>
      <c r="B91" s="173" t="s">
        <v>289</v>
      </c>
      <c r="C91" s="181" t="s">
        <v>290</v>
      </c>
      <c r="D91" s="174" t="s">
        <v>272</v>
      </c>
      <c r="E91" s="175">
        <v>1</v>
      </c>
      <c r="F91" s="176"/>
      <c r="G91" s="171">
        <f t="shared" si="18"/>
        <v>0</v>
      </c>
      <c r="H91" s="154">
        <v>87.31</v>
      </c>
      <c r="I91" s="154">
        <f t="shared" si="19"/>
        <v>87.31</v>
      </c>
      <c r="J91" s="154">
        <v>556.69000000000005</v>
      </c>
      <c r="K91" s="154">
        <f t="shared" si="20"/>
        <v>556.69000000000005</v>
      </c>
      <c r="L91" s="154">
        <v>21</v>
      </c>
      <c r="M91" s="154">
        <f t="shared" si="21"/>
        <v>0</v>
      </c>
      <c r="N91" s="154">
        <v>1.41E-3</v>
      </c>
      <c r="O91" s="154">
        <f t="shared" si="22"/>
        <v>0</v>
      </c>
      <c r="P91" s="154">
        <v>0</v>
      </c>
      <c r="Q91" s="154">
        <f t="shared" si="23"/>
        <v>0</v>
      </c>
      <c r="R91" s="154"/>
      <c r="S91" s="154" t="s">
        <v>129</v>
      </c>
      <c r="T91" s="154" t="s">
        <v>129</v>
      </c>
      <c r="U91" s="154">
        <v>1.575</v>
      </c>
      <c r="V91" s="154">
        <f t="shared" si="24"/>
        <v>1.58</v>
      </c>
      <c r="W91" s="154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130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2">
        <v>56</v>
      </c>
      <c r="B92" s="173" t="s">
        <v>291</v>
      </c>
      <c r="C92" s="181" t="s">
        <v>292</v>
      </c>
      <c r="D92" s="174" t="s">
        <v>272</v>
      </c>
      <c r="E92" s="175">
        <v>1</v>
      </c>
      <c r="F92" s="176"/>
      <c r="G92" s="171">
        <f t="shared" si="18"/>
        <v>0</v>
      </c>
      <c r="H92" s="154">
        <v>377.67</v>
      </c>
      <c r="I92" s="154">
        <f t="shared" si="19"/>
        <v>377.67</v>
      </c>
      <c r="J92" s="154">
        <v>961.33</v>
      </c>
      <c r="K92" s="154">
        <f t="shared" si="20"/>
        <v>961.33</v>
      </c>
      <c r="L92" s="154">
        <v>21</v>
      </c>
      <c r="M92" s="154">
        <f t="shared" si="21"/>
        <v>0</v>
      </c>
      <c r="N92" s="154">
        <v>6.2E-4</v>
      </c>
      <c r="O92" s="154">
        <f t="shared" si="22"/>
        <v>0</v>
      </c>
      <c r="P92" s="154">
        <v>0</v>
      </c>
      <c r="Q92" s="154">
        <f t="shared" si="23"/>
        <v>0</v>
      </c>
      <c r="R92" s="154"/>
      <c r="S92" s="154" t="s">
        <v>129</v>
      </c>
      <c r="T92" s="154" t="s">
        <v>129</v>
      </c>
      <c r="U92" s="154">
        <v>2.6</v>
      </c>
      <c r="V92" s="154">
        <f t="shared" si="24"/>
        <v>2.6</v>
      </c>
      <c r="W92" s="154"/>
      <c r="X92" s="149"/>
      <c r="Y92" s="149"/>
      <c r="Z92" s="149"/>
      <c r="AA92" s="149"/>
      <c r="AB92" s="149"/>
      <c r="AC92" s="149"/>
      <c r="AD92" s="149"/>
      <c r="AE92" s="149"/>
      <c r="AF92" s="149"/>
      <c r="AG92" s="149" t="s">
        <v>130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2">
        <v>57</v>
      </c>
      <c r="B93" s="173" t="s">
        <v>293</v>
      </c>
      <c r="C93" s="181" t="s">
        <v>294</v>
      </c>
      <c r="D93" s="174" t="s">
        <v>272</v>
      </c>
      <c r="E93" s="175">
        <v>1</v>
      </c>
      <c r="F93" s="176"/>
      <c r="G93" s="171">
        <f t="shared" si="18"/>
        <v>0</v>
      </c>
      <c r="H93" s="154">
        <v>51.87</v>
      </c>
      <c r="I93" s="154">
        <f t="shared" si="19"/>
        <v>51.87</v>
      </c>
      <c r="J93" s="154">
        <v>1072.1300000000001</v>
      </c>
      <c r="K93" s="154">
        <f t="shared" si="20"/>
        <v>1072.1300000000001</v>
      </c>
      <c r="L93" s="154">
        <v>21</v>
      </c>
      <c r="M93" s="154">
        <f t="shared" si="21"/>
        <v>0</v>
      </c>
      <c r="N93" s="154">
        <v>1.7000000000000001E-4</v>
      </c>
      <c r="O93" s="154">
        <f t="shared" si="22"/>
        <v>0</v>
      </c>
      <c r="P93" s="154">
        <v>0</v>
      </c>
      <c r="Q93" s="154">
        <f t="shared" si="23"/>
        <v>0</v>
      </c>
      <c r="R93" s="154"/>
      <c r="S93" s="154" t="s">
        <v>129</v>
      </c>
      <c r="T93" s="154" t="s">
        <v>129</v>
      </c>
      <c r="U93" s="154">
        <v>2.9</v>
      </c>
      <c r="V93" s="154">
        <f t="shared" si="24"/>
        <v>2.9</v>
      </c>
      <c r="W93" s="154"/>
      <c r="X93" s="149"/>
      <c r="Y93" s="149"/>
      <c r="Z93" s="149"/>
      <c r="AA93" s="149"/>
      <c r="AB93" s="149"/>
      <c r="AC93" s="149"/>
      <c r="AD93" s="149"/>
      <c r="AE93" s="149"/>
      <c r="AF93" s="149"/>
      <c r="AG93" s="149" t="s">
        <v>130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2">
        <v>58</v>
      </c>
      <c r="B94" s="173" t="s">
        <v>295</v>
      </c>
      <c r="C94" s="181" t="s">
        <v>296</v>
      </c>
      <c r="D94" s="174" t="s">
        <v>136</v>
      </c>
      <c r="E94" s="175">
        <v>1</v>
      </c>
      <c r="F94" s="176"/>
      <c r="G94" s="171">
        <f t="shared" si="18"/>
        <v>0</v>
      </c>
      <c r="H94" s="154">
        <v>6.25</v>
      </c>
      <c r="I94" s="154">
        <f t="shared" si="19"/>
        <v>6.25</v>
      </c>
      <c r="J94" s="154">
        <v>164.75</v>
      </c>
      <c r="K94" s="154">
        <f t="shared" si="20"/>
        <v>164.75</v>
      </c>
      <c r="L94" s="154">
        <v>21</v>
      </c>
      <c r="M94" s="154">
        <f t="shared" si="21"/>
        <v>0</v>
      </c>
      <c r="N94" s="154">
        <v>4.0000000000000003E-5</v>
      </c>
      <c r="O94" s="154">
        <f t="shared" si="22"/>
        <v>0</v>
      </c>
      <c r="P94" s="154">
        <v>0</v>
      </c>
      <c r="Q94" s="154">
        <f t="shared" si="23"/>
        <v>0</v>
      </c>
      <c r="R94" s="154"/>
      <c r="S94" s="154" t="s">
        <v>129</v>
      </c>
      <c r="T94" s="154" t="s">
        <v>129</v>
      </c>
      <c r="U94" s="154">
        <v>0.44500000000000001</v>
      </c>
      <c r="V94" s="154">
        <f t="shared" si="24"/>
        <v>0.45</v>
      </c>
      <c r="W94" s="154"/>
      <c r="X94" s="149"/>
      <c r="Y94" s="149"/>
      <c r="Z94" s="149"/>
      <c r="AA94" s="149"/>
      <c r="AB94" s="149"/>
      <c r="AC94" s="149"/>
      <c r="AD94" s="149"/>
      <c r="AE94" s="149"/>
      <c r="AF94" s="149"/>
      <c r="AG94" s="149" t="s">
        <v>130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2">
        <v>59</v>
      </c>
      <c r="B95" s="173" t="s">
        <v>297</v>
      </c>
      <c r="C95" s="181" t="s">
        <v>298</v>
      </c>
      <c r="D95" s="174" t="s">
        <v>136</v>
      </c>
      <c r="E95" s="175">
        <v>1</v>
      </c>
      <c r="F95" s="176"/>
      <c r="G95" s="171">
        <f t="shared" si="18"/>
        <v>0</v>
      </c>
      <c r="H95" s="154">
        <v>64.06</v>
      </c>
      <c r="I95" s="154">
        <f t="shared" si="19"/>
        <v>64.06</v>
      </c>
      <c r="J95" s="154">
        <v>240.44</v>
      </c>
      <c r="K95" s="154">
        <f t="shared" si="20"/>
        <v>240.44</v>
      </c>
      <c r="L95" s="154">
        <v>21</v>
      </c>
      <c r="M95" s="154">
        <f t="shared" si="21"/>
        <v>0</v>
      </c>
      <c r="N95" s="154">
        <v>1.2999999999999999E-4</v>
      </c>
      <c r="O95" s="154">
        <f t="shared" si="22"/>
        <v>0</v>
      </c>
      <c r="P95" s="154">
        <v>0</v>
      </c>
      <c r="Q95" s="154">
        <f t="shared" si="23"/>
        <v>0</v>
      </c>
      <c r="R95" s="154"/>
      <c r="S95" s="154" t="s">
        <v>129</v>
      </c>
      <c r="T95" s="154" t="s">
        <v>129</v>
      </c>
      <c r="U95" s="154">
        <v>0.65500000000000003</v>
      </c>
      <c r="V95" s="154">
        <f t="shared" si="24"/>
        <v>0.66</v>
      </c>
      <c r="W95" s="154"/>
      <c r="X95" s="149"/>
      <c r="Y95" s="149"/>
      <c r="Z95" s="149"/>
      <c r="AA95" s="149"/>
      <c r="AB95" s="149"/>
      <c r="AC95" s="149"/>
      <c r="AD95" s="149"/>
      <c r="AE95" s="149"/>
      <c r="AF95" s="149"/>
      <c r="AG95" s="149" t="s">
        <v>130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2">
        <v>60</v>
      </c>
      <c r="B96" s="173" t="s">
        <v>303</v>
      </c>
      <c r="C96" s="181" t="s">
        <v>304</v>
      </c>
      <c r="D96" s="174" t="s">
        <v>136</v>
      </c>
      <c r="E96" s="175">
        <v>1</v>
      </c>
      <c r="F96" s="176"/>
      <c r="G96" s="171">
        <f t="shared" si="18"/>
        <v>0</v>
      </c>
      <c r="H96" s="154">
        <v>185.53</v>
      </c>
      <c r="I96" s="154">
        <f t="shared" si="19"/>
        <v>185.53</v>
      </c>
      <c r="J96" s="154">
        <v>90.97</v>
      </c>
      <c r="K96" s="154">
        <f t="shared" si="20"/>
        <v>90.97</v>
      </c>
      <c r="L96" s="154">
        <v>21</v>
      </c>
      <c r="M96" s="154">
        <f t="shared" si="21"/>
        <v>0</v>
      </c>
      <c r="N96" s="154">
        <v>2.0000000000000001E-4</v>
      </c>
      <c r="O96" s="154">
        <f t="shared" si="22"/>
        <v>0</v>
      </c>
      <c r="P96" s="154">
        <v>0</v>
      </c>
      <c r="Q96" s="154">
        <f t="shared" si="23"/>
        <v>0</v>
      </c>
      <c r="R96" s="154"/>
      <c r="S96" s="154" t="s">
        <v>129</v>
      </c>
      <c r="T96" s="154" t="s">
        <v>129</v>
      </c>
      <c r="U96" s="154">
        <v>0.246</v>
      </c>
      <c r="V96" s="154">
        <f t="shared" si="24"/>
        <v>0.25</v>
      </c>
      <c r="W96" s="154"/>
      <c r="X96" s="149"/>
      <c r="Y96" s="149"/>
      <c r="Z96" s="149"/>
      <c r="AA96" s="149"/>
      <c r="AB96" s="149"/>
      <c r="AC96" s="149"/>
      <c r="AD96" s="149"/>
      <c r="AE96" s="149"/>
      <c r="AF96" s="149"/>
      <c r="AG96" s="149" t="s">
        <v>130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2">
        <v>61</v>
      </c>
      <c r="B97" s="173" t="s">
        <v>305</v>
      </c>
      <c r="C97" s="181" t="s">
        <v>306</v>
      </c>
      <c r="D97" s="174" t="s">
        <v>136</v>
      </c>
      <c r="E97" s="175">
        <v>1</v>
      </c>
      <c r="F97" s="176"/>
      <c r="G97" s="171">
        <f t="shared" si="18"/>
        <v>0</v>
      </c>
      <c r="H97" s="154">
        <v>363.53</v>
      </c>
      <c r="I97" s="154">
        <f t="shared" si="19"/>
        <v>363.53</v>
      </c>
      <c r="J97" s="154">
        <v>90.97</v>
      </c>
      <c r="K97" s="154">
        <f t="shared" si="20"/>
        <v>90.97</v>
      </c>
      <c r="L97" s="154">
        <v>21</v>
      </c>
      <c r="M97" s="154">
        <f t="shared" si="21"/>
        <v>0</v>
      </c>
      <c r="N97" s="154">
        <v>2.7999999999999998E-4</v>
      </c>
      <c r="O97" s="154">
        <f t="shared" si="22"/>
        <v>0</v>
      </c>
      <c r="P97" s="154">
        <v>0</v>
      </c>
      <c r="Q97" s="154">
        <f t="shared" si="23"/>
        <v>0</v>
      </c>
      <c r="R97" s="154"/>
      <c r="S97" s="154" t="s">
        <v>129</v>
      </c>
      <c r="T97" s="154" t="s">
        <v>129</v>
      </c>
      <c r="U97" s="154">
        <v>0.246</v>
      </c>
      <c r="V97" s="154">
        <f t="shared" si="24"/>
        <v>0.25</v>
      </c>
      <c r="W97" s="154"/>
      <c r="X97" s="149"/>
      <c r="Y97" s="149"/>
      <c r="Z97" s="149"/>
      <c r="AA97" s="149"/>
      <c r="AB97" s="149"/>
      <c r="AC97" s="149"/>
      <c r="AD97" s="149"/>
      <c r="AE97" s="149"/>
      <c r="AF97" s="149"/>
      <c r="AG97" s="149" t="s">
        <v>130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2">
        <v>62</v>
      </c>
      <c r="B98" s="173" t="s">
        <v>307</v>
      </c>
      <c r="C98" s="181" t="s">
        <v>308</v>
      </c>
      <c r="D98" s="174" t="s">
        <v>136</v>
      </c>
      <c r="E98" s="175">
        <v>1</v>
      </c>
      <c r="F98" s="176"/>
      <c r="G98" s="171">
        <f t="shared" si="18"/>
        <v>0</v>
      </c>
      <c r="H98" s="154">
        <v>3480</v>
      </c>
      <c r="I98" s="154">
        <f t="shared" si="19"/>
        <v>3480</v>
      </c>
      <c r="J98" s="154">
        <v>0</v>
      </c>
      <c r="K98" s="154">
        <f t="shared" si="20"/>
        <v>0</v>
      </c>
      <c r="L98" s="154">
        <v>21</v>
      </c>
      <c r="M98" s="154">
        <f t="shared" si="21"/>
        <v>0</v>
      </c>
      <c r="N98" s="154">
        <v>2.7E-2</v>
      </c>
      <c r="O98" s="154">
        <f t="shared" si="22"/>
        <v>0.03</v>
      </c>
      <c r="P98" s="154">
        <v>0</v>
      </c>
      <c r="Q98" s="154">
        <f t="shared" si="23"/>
        <v>0</v>
      </c>
      <c r="R98" s="154" t="s">
        <v>177</v>
      </c>
      <c r="S98" s="154" t="s">
        <v>129</v>
      </c>
      <c r="T98" s="154" t="s">
        <v>129</v>
      </c>
      <c r="U98" s="154">
        <v>0</v>
      </c>
      <c r="V98" s="154">
        <f t="shared" si="24"/>
        <v>0</v>
      </c>
      <c r="W98" s="154"/>
      <c r="X98" s="149"/>
      <c r="Y98" s="149"/>
      <c r="Z98" s="149"/>
      <c r="AA98" s="149"/>
      <c r="AB98" s="149"/>
      <c r="AC98" s="149"/>
      <c r="AD98" s="149"/>
      <c r="AE98" s="149"/>
      <c r="AF98" s="149"/>
      <c r="AG98" s="149" t="s">
        <v>178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2">
        <v>63</v>
      </c>
      <c r="B99" s="173" t="s">
        <v>309</v>
      </c>
      <c r="C99" s="181" t="s">
        <v>310</v>
      </c>
      <c r="D99" s="174" t="s">
        <v>136</v>
      </c>
      <c r="E99" s="175">
        <v>1</v>
      </c>
      <c r="F99" s="176"/>
      <c r="G99" s="171">
        <f t="shared" si="18"/>
        <v>0</v>
      </c>
      <c r="H99" s="154">
        <v>1093</v>
      </c>
      <c r="I99" s="154">
        <f t="shared" si="19"/>
        <v>1093</v>
      </c>
      <c r="J99" s="154">
        <v>0</v>
      </c>
      <c r="K99" s="154">
        <f t="shared" si="20"/>
        <v>0</v>
      </c>
      <c r="L99" s="154">
        <v>21</v>
      </c>
      <c r="M99" s="154">
        <f t="shared" si="21"/>
        <v>0</v>
      </c>
      <c r="N99" s="154">
        <v>1.7999999999999999E-2</v>
      </c>
      <c r="O99" s="154">
        <f t="shared" si="22"/>
        <v>0.02</v>
      </c>
      <c r="P99" s="154">
        <v>0</v>
      </c>
      <c r="Q99" s="154">
        <f t="shared" si="23"/>
        <v>0</v>
      </c>
      <c r="R99" s="154" t="s">
        <v>177</v>
      </c>
      <c r="S99" s="154" t="s">
        <v>129</v>
      </c>
      <c r="T99" s="154" t="s">
        <v>129</v>
      </c>
      <c r="U99" s="154">
        <v>0</v>
      </c>
      <c r="V99" s="154">
        <f t="shared" si="24"/>
        <v>0</v>
      </c>
      <c r="W99" s="154"/>
      <c r="X99" s="149"/>
      <c r="Y99" s="149"/>
      <c r="Z99" s="149"/>
      <c r="AA99" s="149"/>
      <c r="AB99" s="149"/>
      <c r="AC99" s="149"/>
      <c r="AD99" s="149"/>
      <c r="AE99" s="149"/>
      <c r="AF99" s="149"/>
      <c r="AG99" s="149" t="s">
        <v>178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2">
        <v>64</v>
      </c>
      <c r="B100" s="173" t="s">
        <v>311</v>
      </c>
      <c r="C100" s="181" t="s">
        <v>312</v>
      </c>
      <c r="D100" s="174" t="s">
        <v>136</v>
      </c>
      <c r="E100" s="175">
        <v>1</v>
      </c>
      <c r="F100" s="176"/>
      <c r="G100" s="171">
        <f t="shared" si="18"/>
        <v>0</v>
      </c>
      <c r="H100" s="154">
        <v>3480</v>
      </c>
      <c r="I100" s="154">
        <f t="shared" si="19"/>
        <v>3480</v>
      </c>
      <c r="J100" s="154">
        <v>0</v>
      </c>
      <c r="K100" s="154">
        <f t="shared" si="20"/>
        <v>0</v>
      </c>
      <c r="L100" s="154">
        <v>21</v>
      </c>
      <c r="M100" s="154">
        <f t="shared" si="21"/>
        <v>0</v>
      </c>
      <c r="N100" s="154">
        <v>8.3700000000000007E-3</v>
      </c>
      <c r="O100" s="154">
        <f t="shared" si="22"/>
        <v>0.01</v>
      </c>
      <c r="P100" s="154">
        <v>0</v>
      </c>
      <c r="Q100" s="154">
        <f t="shared" si="23"/>
        <v>0</v>
      </c>
      <c r="R100" s="154" t="s">
        <v>177</v>
      </c>
      <c r="S100" s="154" t="s">
        <v>129</v>
      </c>
      <c r="T100" s="154" t="s">
        <v>129</v>
      </c>
      <c r="U100" s="154">
        <v>0</v>
      </c>
      <c r="V100" s="154">
        <f t="shared" si="24"/>
        <v>0</v>
      </c>
      <c r="W100" s="154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178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2">
        <v>65</v>
      </c>
      <c r="B101" s="173" t="s">
        <v>313</v>
      </c>
      <c r="C101" s="181" t="s">
        <v>314</v>
      </c>
      <c r="D101" s="174" t="s">
        <v>136</v>
      </c>
      <c r="E101" s="175">
        <v>1</v>
      </c>
      <c r="F101" s="176"/>
      <c r="G101" s="171">
        <f t="shared" si="18"/>
        <v>0</v>
      </c>
      <c r="H101" s="154">
        <v>6575</v>
      </c>
      <c r="I101" s="154">
        <f t="shared" si="19"/>
        <v>6575</v>
      </c>
      <c r="J101" s="154">
        <v>0</v>
      </c>
      <c r="K101" s="154">
        <f t="shared" si="20"/>
        <v>0</v>
      </c>
      <c r="L101" s="154">
        <v>21</v>
      </c>
      <c r="M101" s="154">
        <f t="shared" si="21"/>
        <v>0</v>
      </c>
      <c r="N101" s="154">
        <v>1.0999999999999999E-2</v>
      </c>
      <c r="O101" s="154">
        <f t="shared" si="22"/>
        <v>0.01</v>
      </c>
      <c r="P101" s="154">
        <v>0</v>
      </c>
      <c r="Q101" s="154">
        <f t="shared" si="23"/>
        <v>0</v>
      </c>
      <c r="R101" s="154" t="s">
        <v>177</v>
      </c>
      <c r="S101" s="154" t="s">
        <v>129</v>
      </c>
      <c r="T101" s="154" t="s">
        <v>129</v>
      </c>
      <c r="U101" s="154">
        <v>0</v>
      </c>
      <c r="V101" s="154">
        <f t="shared" si="24"/>
        <v>0</v>
      </c>
      <c r="W101" s="154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178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2">
        <v>66</v>
      </c>
      <c r="B102" s="173" t="s">
        <v>317</v>
      </c>
      <c r="C102" s="181" t="s">
        <v>318</v>
      </c>
      <c r="D102" s="174" t="s">
        <v>136</v>
      </c>
      <c r="E102" s="175">
        <v>1</v>
      </c>
      <c r="F102" s="176"/>
      <c r="G102" s="171">
        <f t="shared" si="18"/>
        <v>0</v>
      </c>
      <c r="H102" s="154">
        <v>1198</v>
      </c>
      <c r="I102" s="154">
        <f t="shared" si="19"/>
        <v>1198</v>
      </c>
      <c r="J102" s="154">
        <v>0</v>
      </c>
      <c r="K102" s="154">
        <f t="shared" si="20"/>
        <v>0</v>
      </c>
      <c r="L102" s="154">
        <v>21</v>
      </c>
      <c r="M102" s="154">
        <f t="shared" si="21"/>
        <v>0</v>
      </c>
      <c r="N102" s="154">
        <v>1.1999999999999999E-3</v>
      </c>
      <c r="O102" s="154">
        <f t="shared" si="22"/>
        <v>0</v>
      </c>
      <c r="P102" s="154">
        <v>0</v>
      </c>
      <c r="Q102" s="154">
        <f t="shared" si="23"/>
        <v>0</v>
      </c>
      <c r="R102" s="154" t="s">
        <v>177</v>
      </c>
      <c r="S102" s="154" t="s">
        <v>129</v>
      </c>
      <c r="T102" s="154" t="s">
        <v>129</v>
      </c>
      <c r="U102" s="154">
        <v>0</v>
      </c>
      <c r="V102" s="154">
        <f t="shared" si="24"/>
        <v>0</v>
      </c>
      <c r="W102" s="154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178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2">
        <v>67</v>
      </c>
      <c r="B103" s="173" t="s">
        <v>319</v>
      </c>
      <c r="C103" s="181" t="s">
        <v>320</v>
      </c>
      <c r="D103" s="174" t="s">
        <v>136</v>
      </c>
      <c r="E103" s="175">
        <v>1</v>
      </c>
      <c r="F103" s="176"/>
      <c r="G103" s="171">
        <f t="shared" si="18"/>
        <v>0</v>
      </c>
      <c r="H103" s="154">
        <v>1504</v>
      </c>
      <c r="I103" s="154">
        <f t="shared" si="19"/>
        <v>1504</v>
      </c>
      <c r="J103" s="154">
        <v>0</v>
      </c>
      <c r="K103" s="154">
        <f t="shared" si="20"/>
        <v>0</v>
      </c>
      <c r="L103" s="154">
        <v>21</v>
      </c>
      <c r="M103" s="154">
        <f t="shared" si="21"/>
        <v>0</v>
      </c>
      <c r="N103" s="154">
        <v>1.48E-3</v>
      </c>
      <c r="O103" s="154">
        <f t="shared" si="22"/>
        <v>0</v>
      </c>
      <c r="P103" s="154">
        <v>0</v>
      </c>
      <c r="Q103" s="154">
        <f t="shared" si="23"/>
        <v>0</v>
      </c>
      <c r="R103" s="154" t="s">
        <v>177</v>
      </c>
      <c r="S103" s="154" t="s">
        <v>129</v>
      </c>
      <c r="T103" s="154" t="s">
        <v>129</v>
      </c>
      <c r="U103" s="154">
        <v>0</v>
      </c>
      <c r="V103" s="154">
        <f t="shared" si="24"/>
        <v>0</v>
      </c>
      <c r="W103" s="154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178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2">
        <v>68</v>
      </c>
      <c r="B104" s="173" t="s">
        <v>323</v>
      </c>
      <c r="C104" s="181" t="s">
        <v>324</v>
      </c>
      <c r="D104" s="174" t="s">
        <v>136</v>
      </c>
      <c r="E104" s="175">
        <v>4</v>
      </c>
      <c r="F104" s="176"/>
      <c r="G104" s="171">
        <f t="shared" si="18"/>
        <v>0</v>
      </c>
      <c r="H104" s="154">
        <v>141.5</v>
      </c>
      <c r="I104" s="154">
        <f t="shared" si="19"/>
        <v>566</v>
      </c>
      <c r="J104" s="154">
        <v>0</v>
      </c>
      <c r="K104" s="154">
        <f t="shared" si="20"/>
        <v>0</v>
      </c>
      <c r="L104" s="154">
        <v>21</v>
      </c>
      <c r="M104" s="154">
        <f t="shared" si="21"/>
        <v>0</v>
      </c>
      <c r="N104" s="154">
        <v>2.0000000000000001E-4</v>
      </c>
      <c r="O104" s="154">
        <f t="shared" si="22"/>
        <v>0</v>
      </c>
      <c r="P104" s="154">
        <v>0</v>
      </c>
      <c r="Q104" s="154">
        <f t="shared" si="23"/>
        <v>0</v>
      </c>
      <c r="R104" s="154" t="s">
        <v>177</v>
      </c>
      <c r="S104" s="154" t="s">
        <v>129</v>
      </c>
      <c r="T104" s="154" t="s">
        <v>129</v>
      </c>
      <c r="U104" s="154">
        <v>0</v>
      </c>
      <c r="V104" s="154">
        <f t="shared" si="24"/>
        <v>0</v>
      </c>
      <c r="W104" s="154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178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72">
        <v>69</v>
      </c>
      <c r="B105" s="173" t="s">
        <v>325</v>
      </c>
      <c r="C105" s="181" t="s">
        <v>326</v>
      </c>
      <c r="D105" s="174" t="s">
        <v>211</v>
      </c>
      <c r="E105" s="175">
        <v>0.10369</v>
      </c>
      <c r="F105" s="176"/>
      <c r="G105" s="171">
        <f t="shared" si="18"/>
        <v>0</v>
      </c>
      <c r="H105" s="154">
        <v>0</v>
      </c>
      <c r="I105" s="154">
        <f t="shared" si="19"/>
        <v>0</v>
      </c>
      <c r="J105" s="154">
        <v>569</v>
      </c>
      <c r="K105" s="154">
        <f t="shared" si="20"/>
        <v>59</v>
      </c>
      <c r="L105" s="154">
        <v>21</v>
      </c>
      <c r="M105" s="154">
        <f t="shared" si="21"/>
        <v>0</v>
      </c>
      <c r="N105" s="154">
        <v>0</v>
      </c>
      <c r="O105" s="154">
        <f t="shared" si="22"/>
        <v>0</v>
      </c>
      <c r="P105" s="154">
        <v>0</v>
      </c>
      <c r="Q105" s="154">
        <f t="shared" si="23"/>
        <v>0</v>
      </c>
      <c r="R105" s="154"/>
      <c r="S105" s="154" t="s">
        <v>129</v>
      </c>
      <c r="T105" s="154" t="s">
        <v>129</v>
      </c>
      <c r="U105" s="154">
        <v>1.5169999999999999</v>
      </c>
      <c r="V105" s="154">
        <f t="shared" si="24"/>
        <v>0.16</v>
      </c>
      <c r="W105" s="154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212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160" t="s">
        <v>124</v>
      </c>
      <c r="B106" s="161" t="s">
        <v>79</v>
      </c>
      <c r="C106" s="178" t="s">
        <v>80</v>
      </c>
      <c r="D106" s="162"/>
      <c r="E106" s="163"/>
      <c r="F106" s="164"/>
      <c r="G106" s="165">
        <f>SUMIF(AG107:AG111,"&lt;&gt;NOR",G107:G111)</f>
        <v>0</v>
      </c>
      <c r="H106" s="159"/>
      <c r="I106" s="159">
        <f>SUM(I107:I111)</f>
        <v>2582</v>
      </c>
      <c r="J106" s="159"/>
      <c r="K106" s="159">
        <f>SUM(K107:K111)</f>
        <v>2466.4699999999998</v>
      </c>
      <c r="L106" s="159"/>
      <c r="M106" s="159">
        <f>SUM(M107:M111)</f>
        <v>0</v>
      </c>
      <c r="N106" s="159"/>
      <c r="O106" s="159">
        <f>SUM(O107:O111)</f>
        <v>0.01</v>
      </c>
      <c r="P106" s="159"/>
      <c r="Q106" s="159">
        <f>SUM(Q107:Q111)</f>
        <v>0.01</v>
      </c>
      <c r="R106" s="159"/>
      <c r="S106" s="159"/>
      <c r="T106" s="159"/>
      <c r="U106" s="159"/>
      <c r="V106" s="159">
        <f>SUM(V107:V111)</f>
        <v>6.5200000000000005</v>
      </c>
      <c r="W106" s="159"/>
      <c r="AG106" t="s">
        <v>125</v>
      </c>
    </row>
    <row r="107" spans="1:60" outlineLevel="1" x14ac:dyDescent="0.2">
      <c r="A107" s="172">
        <v>70</v>
      </c>
      <c r="B107" s="173" t="s">
        <v>327</v>
      </c>
      <c r="C107" s="181" t="s">
        <v>328</v>
      </c>
      <c r="D107" s="174" t="s">
        <v>139</v>
      </c>
      <c r="E107" s="175">
        <v>6</v>
      </c>
      <c r="F107" s="176"/>
      <c r="G107" s="171">
        <f t="shared" ref="G107:G109" si="25">E107*F107</f>
        <v>0</v>
      </c>
      <c r="H107" s="154">
        <v>0</v>
      </c>
      <c r="I107" s="154">
        <f>ROUND(E107*H107,2)</f>
        <v>0</v>
      </c>
      <c r="J107" s="154">
        <v>55.3</v>
      </c>
      <c r="K107" s="154">
        <f>ROUND(E107*J107,2)</f>
        <v>331.8</v>
      </c>
      <c r="L107" s="154">
        <v>21</v>
      </c>
      <c r="M107" s="154">
        <f>G107*(1+L107/100)</f>
        <v>0</v>
      </c>
      <c r="N107" s="154">
        <v>0</v>
      </c>
      <c r="O107" s="154">
        <f>ROUND(E107*N107,2)</f>
        <v>0</v>
      </c>
      <c r="P107" s="154">
        <v>2E-3</v>
      </c>
      <c r="Q107" s="154">
        <f>ROUND(E107*P107,2)</f>
        <v>0.01</v>
      </c>
      <c r="R107" s="154"/>
      <c r="S107" s="154" t="s">
        <v>129</v>
      </c>
      <c r="T107" s="154" t="s">
        <v>129</v>
      </c>
      <c r="U107" s="154">
        <v>0.186</v>
      </c>
      <c r="V107" s="154">
        <f>ROUND(E107*U107,2)</f>
        <v>1.1200000000000001</v>
      </c>
      <c r="W107" s="154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130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2">
        <v>71</v>
      </c>
      <c r="B108" s="173" t="s">
        <v>329</v>
      </c>
      <c r="C108" s="181" t="s">
        <v>330</v>
      </c>
      <c r="D108" s="174" t="s">
        <v>136</v>
      </c>
      <c r="E108" s="175">
        <v>6</v>
      </c>
      <c r="F108" s="176"/>
      <c r="G108" s="171">
        <f t="shared" si="25"/>
        <v>0</v>
      </c>
      <c r="H108" s="154">
        <v>27.78</v>
      </c>
      <c r="I108" s="154">
        <f>ROUND(E108*H108,2)</f>
        <v>166.68</v>
      </c>
      <c r="J108" s="154">
        <v>103.72</v>
      </c>
      <c r="K108" s="154">
        <f>ROUND(E108*J108,2)</f>
        <v>622.32000000000005</v>
      </c>
      <c r="L108" s="154">
        <v>21</v>
      </c>
      <c r="M108" s="154">
        <f>G108*(1+L108/100)</f>
        <v>0</v>
      </c>
      <c r="N108" s="154">
        <v>6.0000000000000002E-5</v>
      </c>
      <c r="O108" s="154">
        <f>ROUND(E108*N108,2)</f>
        <v>0</v>
      </c>
      <c r="P108" s="154">
        <v>0</v>
      </c>
      <c r="Q108" s="154">
        <f>ROUND(E108*P108,2)</f>
        <v>0</v>
      </c>
      <c r="R108" s="154"/>
      <c r="S108" s="154" t="s">
        <v>129</v>
      </c>
      <c r="T108" s="154" t="s">
        <v>129</v>
      </c>
      <c r="U108" s="154">
        <v>0.28000000000000003</v>
      </c>
      <c r="V108" s="154">
        <f>ROUND(E108*U108,2)</f>
        <v>1.68</v>
      </c>
      <c r="W108" s="154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130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66">
        <v>72</v>
      </c>
      <c r="B109" s="167" t="s">
        <v>331</v>
      </c>
      <c r="C109" s="179" t="s">
        <v>332</v>
      </c>
      <c r="D109" s="168" t="s">
        <v>139</v>
      </c>
      <c r="E109" s="169">
        <v>11.96</v>
      </c>
      <c r="F109" s="170"/>
      <c r="G109" s="171">
        <f t="shared" si="25"/>
        <v>0</v>
      </c>
      <c r="H109" s="154">
        <v>201.95</v>
      </c>
      <c r="I109" s="154">
        <f>ROUND(E109*H109,2)</f>
        <v>2415.3200000000002</v>
      </c>
      <c r="J109" s="154">
        <v>125.55</v>
      </c>
      <c r="K109" s="154">
        <f>ROUND(E109*J109,2)</f>
        <v>1501.58</v>
      </c>
      <c r="L109" s="154">
        <v>21</v>
      </c>
      <c r="M109" s="154">
        <f>G109*(1+L109/100)</f>
        <v>0</v>
      </c>
      <c r="N109" s="154">
        <v>8.8000000000000003E-4</v>
      </c>
      <c r="O109" s="154">
        <f>ROUND(E109*N109,2)</f>
        <v>0.01</v>
      </c>
      <c r="P109" s="154">
        <v>0</v>
      </c>
      <c r="Q109" s="154">
        <f>ROUND(E109*P109,2)</f>
        <v>0</v>
      </c>
      <c r="R109" s="154"/>
      <c r="S109" s="154" t="s">
        <v>129</v>
      </c>
      <c r="T109" s="154" t="s">
        <v>129</v>
      </c>
      <c r="U109" s="154">
        <v>0.30737999999999999</v>
      </c>
      <c r="V109" s="154">
        <f>ROUND(E109*U109,2)</f>
        <v>3.68</v>
      </c>
      <c r="W109" s="154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130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2"/>
      <c r="B110" s="153"/>
      <c r="C110" s="180" t="s">
        <v>333</v>
      </c>
      <c r="D110" s="155"/>
      <c r="E110" s="156">
        <v>11.96</v>
      </c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132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2">
        <v>73</v>
      </c>
      <c r="B111" s="173" t="s">
        <v>335</v>
      </c>
      <c r="C111" s="181" t="s">
        <v>336</v>
      </c>
      <c r="D111" s="174" t="s">
        <v>211</v>
      </c>
      <c r="E111" s="175">
        <v>1.0002E-2</v>
      </c>
      <c r="F111" s="176"/>
      <c r="G111" s="171">
        <f>E111*F111</f>
        <v>0</v>
      </c>
      <c r="H111" s="154">
        <v>0</v>
      </c>
      <c r="I111" s="154">
        <f>ROUND(E111*H111,2)</f>
        <v>0</v>
      </c>
      <c r="J111" s="154">
        <v>1077</v>
      </c>
      <c r="K111" s="154">
        <f>ROUND(E111*J111,2)</f>
        <v>10.77</v>
      </c>
      <c r="L111" s="154">
        <v>21</v>
      </c>
      <c r="M111" s="154">
        <f>G111*(1+L111/100)</f>
        <v>0</v>
      </c>
      <c r="N111" s="154">
        <v>0</v>
      </c>
      <c r="O111" s="154">
        <f>ROUND(E111*N111,2)</f>
        <v>0</v>
      </c>
      <c r="P111" s="154">
        <v>0</v>
      </c>
      <c r="Q111" s="154">
        <f>ROUND(E111*P111,2)</f>
        <v>0</v>
      </c>
      <c r="R111" s="154"/>
      <c r="S111" s="154" t="s">
        <v>129</v>
      </c>
      <c r="T111" s="154" t="s">
        <v>129</v>
      </c>
      <c r="U111" s="154">
        <v>3.5630000000000002</v>
      </c>
      <c r="V111" s="154">
        <f>ROUND(E111*U111,2)</f>
        <v>0.04</v>
      </c>
      <c r="W111" s="154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212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160" t="s">
        <v>124</v>
      </c>
      <c r="B112" s="161" t="s">
        <v>81</v>
      </c>
      <c r="C112" s="178" t="s">
        <v>82</v>
      </c>
      <c r="D112" s="162"/>
      <c r="E112" s="163"/>
      <c r="F112" s="164"/>
      <c r="G112" s="165">
        <f>SUMIF(AG113:AG117,"&lt;&gt;NOR",G113:G117)</f>
        <v>0</v>
      </c>
      <c r="H112" s="159"/>
      <c r="I112" s="159">
        <f>SUM(I113:I117)</f>
        <v>2066</v>
      </c>
      <c r="J112" s="159"/>
      <c r="K112" s="159">
        <f>SUM(K113:K117)</f>
        <v>770.98</v>
      </c>
      <c r="L112" s="159"/>
      <c r="M112" s="159">
        <f>SUM(M113:M117)</f>
        <v>0</v>
      </c>
      <c r="N112" s="159"/>
      <c r="O112" s="159">
        <f>SUM(O113:O117)</f>
        <v>0.02</v>
      </c>
      <c r="P112" s="159"/>
      <c r="Q112" s="159">
        <f>SUM(Q113:Q117)</f>
        <v>0</v>
      </c>
      <c r="R112" s="159"/>
      <c r="S112" s="159"/>
      <c r="T112" s="159"/>
      <c r="U112" s="159"/>
      <c r="V112" s="159">
        <f>SUM(V113:V117)</f>
        <v>2.2599999999999998</v>
      </c>
      <c r="W112" s="159"/>
      <c r="AG112" t="s">
        <v>125</v>
      </c>
    </row>
    <row r="113" spans="1:60" outlineLevel="1" x14ac:dyDescent="0.2">
      <c r="A113" s="172">
        <v>74</v>
      </c>
      <c r="B113" s="173" t="s">
        <v>337</v>
      </c>
      <c r="C113" s="181" t="s">
        <v>338</v>
      </c>
      <c r="D113" s="174" t="s">
        <v>136</v>
      </c>
      <c r="E113" s="175">
        <v>1</v>
      </c>
      <c r="F113" s="176"/>
      <c r="G113" s="171">
        <f t="shared" ref="G113:G117" si="26">E113*F113</f>
        <v>0</v>
      </c>
      <c r="H113" s="154">
        <v>0</v>
      </c>
      <c r="I113" s="154">
        <f t="shared" ref="I113:I117" si="27">ROUND(E113*H113,2)</f>
        <v>0</v>
      </c>
      <c r="J113" s="154">
        <v>476</v>
      </c>
      <c r="K113" s="154">
        <f t="shared" ref="K113:K117" si="28">ROUND(E113*J113,2)</f>
        <v>476</v>
      </c>
      <c r="L113" s="154">
        <v>21</v>
      </c>
      <c r="M113" s="154">
        <f t="shared" ref="M113:M117" si="29">G113*(1+L113/100)</f>
        <v>0</v>
      </c>
      <c r="N113" s="154">
        <v>0</v>
      </c>
      <c r="O113" s="154">
        <f t="shared" ref="O113:O117" si="30">ROUND(E113*N113,2)</f>
        <v>0</v>
      </c>
      <c r="P113" s="154">
        <v>0</v>
      </c>
      <c r="Q113" s="154">
        <f t="shared" ref="Q113:Q117" si="31">ROUND(E113*P113,2)</f>
        <v>0</v>
      </c>
      <c r="R113" s="154"/>
      <c r="S113" s="154" t="s">
        <v>129</v>
      </c>
      <c r="T113" s="154" t="s">
        <v>129</v>
      </c>
      <c r="U113" s="154">
        <v>1.45</v>
      </c>
      <c r="V113" s="154">
        <f t="shared" ref="V113:V117" si="32">ROUND(E113*U113,2)</f>
        <v>1.45</v>
      </c>
      <c r="W113" s="154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130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72">
        <v>75</v>
      </c>
      <c r="B114" s="173" t="s">
        <v>339</v>
      </c>
      <c r="C114" s="181" t="s">
        <v>340</v>
      </c>
      <c r="D114" s="174" t="s">
        <v>136</v>
      </c>
      <c r="E114" s="175">
        <v>1</v>
      </c>
      <c r="F114" s="176"/>
      <c r="G114" s="171">
        <f t="shared" si="26"/>
        <v>0</v>
      </c>
      <c r="H114" s="154">
        <v>0</v>
      </c>
      <c r="I114" s="154">
        <f t="shared" si="27"/>
        <v>0</v>
      </c>
      <c r="J114" s="154">
        <v>286.5</v>
      </c>
      <c r="K114" s="154">
        <f t="shared" si="28"/>
        <v>286.5</v>
      </c>
      <c r="L114" s="154">
        <v>21</v>
      </c>
      <c r="M114" s="154">
        <f t="shared" si="29"/>
        <v>0</v>
      </c>
      <c r="N114" s="154">
        <v>0</v>
      </c>
      <c r="O114" s="154">
        <f t="shared" si="30"/>
        <v>0</v>
      </c>
      <c r="P114" s="154">
        <v>0</v>
      </c>
      <c r="Q114" s="154">
        <f t="shared" si="31"/>
        <v>0</v>
      </c>
      <c r="R114" s="154"/>
      <c r="S114" s="154" t="s">
        <v>129</v>
      </c>
      <c r="T114" s="154" t="s">
        <v>129</v>
      </c>
      <c r="U114" s="154">
        <v>0.77500000000000002</v>
      </c>
      <c r="V114" s="154">
        <f t="shared" si="32"/>
        <v>0.78</v>
      </c>
      <c r="W114" s="154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130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2">
        <v>76</v>
      </c>
      <c r="B115" s="173" t="s">
        <v>341</v>
      </c>
      <c r="C115" s="181" t="s">
        <v>342</v>
      </c>
      <c r="D115" s="174" t="s">
        <v>136</v>
      </c>
      <c r="E115" s="175">
        <v>1</v>
      </c>
      <c r="F115" s="176"/>
      <c r="G115" s="171">
        <f t="shared" si="26"/>
        <v>0</v>
      </c>
      <c r="H115" s="154">
        <v>1673</v>
      </c>
      <c r="I115" s="154">
        <f t="shared" si="27"/>
        <v>1673</v>
      </c>
      <c r="J115" s="154">
        <v>0</v>
      </c>
      <c r="K115" s="154">
        <f t="shared" si="28"/>
        <v>0</v>
      </c>
      <c r="L115" s="154">
        <v>21</v>
      </c>
      <c r="M115" s="154">
        <f t="shared" si="29"/>
        <v>0</v>
      </c>
      <c r="N115" s="154">
        <v>1.55E-2</v>
      </c>
      <c r="O115" s="154">
        <f t="shared" si="30"/>
        <v>0.02</v>
      </c>
      <c r="P115" s="154">
        <v>0</v>
      </c>
      <c r="Q115" s="154">
        <f t="shared" si="31"/>
        <v>0</v>
      </c>
      <c r="R115" s="154" t="s">
        <v>177</v>
      </c>
      <c r="S115" s="154" t="s">
        <v>129</v>
      </c>
      <c r="T115" s="154" t="s">
        <v>129</v>
      </c>
      <c r="U115" s="154">
        <v>0</v>
      </c>
      <c r="V115" s="154">
        <f t="shared" si="32"/>
        <v>0</v>
      </c>
      <c r="W115" s="154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178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2">
        <v>77</v>
      </c>
      <c r="B116" s="173" t="s">
        <v>345</v>
      </c>
      <c r="C116" s="181" t="s">
        <v>346</v>
      </c>
      <c r="D116" s="174" t="s">
        <v>136</v>
      </c>
      <c r="E116" s="175">
        <v>1</v>
      </c>
      <c r="F116" s="176"/>
      <c r="G116" s="171">
        <f t="shared" si="26"/>
        <v>0</v>
      </c>
      <c r="H116" s="154">
        <v>393</v>
      </c>
      <c r="I116" s="154">
        <f t="shared" si="27"/>
        <v>393</v>
      </c>
      <c r="J116" s="154">
        <v>0</v>
      </c>
      <c r="K116" s="154">
        <f t="shared" si="28"/>
        <v>0</v>
      </c>
      <c r="L116" s="154">
        <v>21</v>
      </c>
      <c r="M116" s="154">
        <f t="shared" si="29"/>
        <v>0</v>
      </c>
      <c r="N116" s="154">
        <v>7.5000000000000002E-4</v>
      </c>
      <c r="O116" s="154">
        <f t="shared" si="30"/>
        <v>0</v>
      </c>
      <c r="P116" s="154">
        <v>0</v>
      </c>
      <c r="Q116" s="154">
        <f t="shared" si="31"/>
        <v>0</v>
      </c>
      <c r="R116" s="154" t="s">
        <v>177</v>
      </c>
      <c r="S116" s="154" t="s">
        <v>129</v>
      </c>
      <c r="T116" s="154" t="s">
        <v>129</v>
      </c>
      <c r="U116" s="154">
        <v>0</v>
      </c>
      <c r="V116" s="154">
        <f t="shared" si="32"/>
        <v>0</v>
      </c>
      <c r="W116" s="154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178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2">
        <v>78</v>
      </c>
      <c r="B117" s="173" t="s">
        <v>347</v>
      </c>
      <c r="C117" s="181" t="s">
        <v>348</v>
      </c>
      <c r="D117" s="174" t="s">
        <v>211</v>
      </c>
      <c r="E117" s="175">
        <v>1.2500000000000001E-2</v>
      </c>
      <c r="F117" s="176"/>
      <c r="G117" s="171">
        <f t="shared" si="26"/>
        <v>0</v>
      </c>
      <c r="H117" s="154">
        <v>0</v>
      </c>
      <c r="I117" s="154">
        <f t="shared" si="27"/>
        <v>0</v>
      </c>
      <c r="J117" s="154">
        <v>678</v>
      </c>
      <c r="K117" s="154">
        <f t="shared" si="28"/>
        <v>8.48</v>
      </c>
      <c r="L117" s="154">
        <v>21</v>
      </c>
      <c r="M117" s="154">
        <f t="shared" si="29"/>
        <v>0</v>
      </c>
      <c r="N117" s="154">
        <v>0</v>
      </c>
      <c r="O117" s="154">
        <f t="shared" si="30"/>
        <v>0</v>
      </c>
      <c r="P117" s="154">
        <v>0</v>
      </c>
      <c r="Q117" s="154">
        <f t="shared" si="31"/>
        <v>0</v>
      </c>
      <c r="R117" s="154"/>
      <c r="S117" s="154" t="s">
        <v>129</v>
      </c>
      <c r="T117" s="154" t="s">
        <v>129</v>
      </c>
      <c r="U117" s="154">
        <v>2.2549999999999999</v>
      </c>
      <c r="V117" s="154">
        <f t="shared" si="32"/>
        <v>0.03</v>
      </c>
      <c r="W117" s="154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212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x14ac:dyDescent="0.2">
      <c r="A118" s="160" t="s">
        <v>124</v>
      </c>
      <c r="B118" s="161" t="s">
        <v>83</v>
      </c>
      <c r="C118" s="178" t="s">
        <v>84</v>
      </c>
      <c r="D118" s="162"/>
      <c r="E118" s="163"/>
      <c r="F118" s="164"/>
      <c r="G118" s="165">
        <f>SUMIF(AG119:AG132,"&lt;&gt;NOR",G119:G132)</f>
        <v>0</v>
      </c>
      <c r="H118" s="159"/>
      <c r="I118" s="159">
        <f>SUM(I119:I132)</f>
        <v>4704.93</v>
      </c>
      <c r="J118" s="159"/>
      <c r="K118" s="159">
        <f>SUM(K119:K132)</f>
        <v>6437.1399999999994</v>
      </c>
      <c r="L118" s="159"/>
      <c r="M118" s="159">
        <f>SUM(M119:M132)</f>
        <v>0</v>
      </c>
      <c r="N118" s="159"/>
      <c r="O118" s="159">
        <f>SUM(O119:O132)</f>
        <v>0.25</v>
      </c>
      <c r="P118" s="159"/>
      <c r="Q118" s="159">
        <f>SUM(Q119:Q132)</f>
        <v>0</v>
      </c>
      <c r="R118" s="159"/>
      <c r="S118" s="159"/>
      <c r="T118" s="159"/>
      <c r="U118" s="159"/>
      <c r="V118" s="159">
        <f>SUM(V119:V132)</f>
        <v>14.709999999999999</v>
      </c>
      <c r="W118" s="159"/>
      <c r="AG118" t="s">
        <v>125</v>
      </c>
    </row>
    <row r="119" spans="1:60" outlineLevel="1" x14ac:dyDescent="0.2">
      <c r="A119" s="166">
        <v>79</v>
      </c>
      <c r="B119" s="167" t="s">
        <v>349</v>
      </c>
      <c r="C119" s="179" t="s">
        <v>350</v>
      </c>
      <c r="D119" s="168" t="s">
        <v>128</v>
      </c>
      <c r="E119" s="169">
        <v>9.6</v>
      </c>
      <c r="F119" s="170"/>
      <c r="G119" s="171">
        <f>E119*F119</f>
        <v>0</v>
      </c>
      <c r="H119" s="154">
        <v>0</v>
      </c>
      <c r="I119" s="154">
        <f>ROUND(E119*H119,2)</f>
        <v>0</v>
      </c>
      <c r="J119" s="154">
        <v>195.5</v>
      </c>
      <c r="K119" s="154">
        <f>ROUND(E119*J119,2)</f>
        <v>1876.8</v>
      </c>
      <c r="L119" s="154">
        <v>21</v>
      </c>
      <c r="M119" s="154">
        <f>G119*(1+L119/100)</f>
        <v>0</v>
      </c>
      <c r="N119" s="154">
        <v>0</v>
      </c>
      <c r="O119" s="154">
        <f>ROUND(E119*N119,2)</f>
        <v>0</v>
      </c>
      <c r="P119" s="154">
        <v>0</v>
      </c>
      <c r="Q119" s="154">
        <f>ROUND(E119*P119,2)</f>
        <v>0</v>
      </c>
      <c r="R119" s="154"/>
      <c r="S119" s="154" t="s">
        <v>129</v>
      </c>
      <c r="T119" s="154" t="s">
        <v>171</v>
      </c>
      <c r="U119" s="154">
        <v>0.255</v>
      </c>
      <c r="V119" s="154">
        <f>ROUND(E119*U119,2)</f>
        <v>2.4500000000000002</v>
      </c>
      <c r="W119" s="154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130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2"/>
      <c r="B120" s="153"/>
      <c r="C120" s="180" t="s">
        <v>480</v>
      </c>
      <c r="D120" s="155"/>
      <c r="E120" s="156">
        <v>9.6</v>
      </c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132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72">
        <v>80</v>
      </c>
      <c r="B121" s="173" t="s">
        <v>351</v>
      </c>
      <c r="C121" s="181" t="s">
        <v>352</v>
      </c>
      <c r="D121" s="174" t="s">
        <v>128</v>
      </c>
      <c r="E121" s="175">
        <v>9.6</v>
      </c>
      <c r="F121" s="176"/>
      <c r="G121" s="171">
        <f t="shared" ref="G121:G122" si="33">E121*F121</f>
        <v>0</v>
      </c>
      <c r="H121" s="154">
        <v>20.58</v>
      </c>
      <c r="I121" s="154">
        <f>ROUND(E121*H121,2)</f>
        <v>197.57</v>
      </c>
      <c r="J121" s="154">
        <v>18.72</v>
      </c>
      <c r="K121" s="154">
        <f>ROUND(E121*J121,2)</f>
        <v>179.71</v>
      </c>
      <c r="L121" s="154">
        <v>21</v>
      </c>
      <c r="M121" s="154">
        <f>G121*(1+L121/100)</f>
        <v>0</v>
      </c>
      <c r="N121" s="154">
        <v>2.1000000000000001E-4</v>
      </c>
      <c r="O121" s="154">
        <f>ROUND(E121*N121,2)</f>
        <v>0</v>
      </c>
      <c r="P121" s="154">
        <v>0</v>
      </c>
      <c r="Q121" s="154">
        <f>ROUND(E121*P121,2)</f>
        <v>0</v>
      </c>
      <c r="R121" s="154"/>
      <c r="S121" s="154" t="s">
        <v>129</v>
      </c>
      <c r="T121" s="154" t="s">
        <v>129</v>
      </c>
      <c r="U121" s="154">
        <v>0.05</v>
      </c>
      <c r="V121" s="154">
        <f>ROUND(E121*U121,2)</f>
        <v>0.48</v>
      </c>
      <c r="W121" s="154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130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66">
        <v>81</v>
      </c>
      <c r="B122" s="167" t="s">
        <v>353</v>
      </c>
      <c r="C122" s="179" t="s">
        <v>354</v>
      </c>
      <c r="D122" s="168" t="s">
        <v>139</v>
      </c>
      <c r="E122" s="169">
        <v>4.8899999999999997</v>
      </c>
      <c r="F122" s="170"/>
      <c r="G122" s="171">
        <f t="shared" si="33"/>
        <v>0</v>
      </c>
      <c r="H122" s="154">
        <v>7.96</v>
      </c>
      <c r="I122" s="154">
        <f>ROUND(E122*H122,2)</f>
        <v>38.92</v>
      </c>
      <c r="J122" s="154">
        <v>88.34</v>
      </c>
      <c r="K122" s="154">
        <f>ROUND(E122*J122,2)</f>
        <v>431.98</v>
      </c>
      <c r="L122" s="154">
        <v>21</v>
      </c>
      <c r="M122" s="154">
        <f>G122*(1+L122/100)</f>
        <v>0</v>
      </c>
      <c r="N122" s="154">
        <v>3.2000000000000003E-4</v>
      </c>
      <c r="O122" s="154">
        <f>ROUND(E122*N122,2)</f>
        <v>0</v>
      </c>
      <c r="P122" s="154">
        <v>0</v>
      </c>
      <c r="Q122" s="154">
        <f>ROUND(E122*P122,2)</f>
        <v>0</v>
      </c>
      <c r="R122" s="154"/>
      <c r="S122" s="154" t="s">
        <v>129</v>
      </c>
      <c r="T122" s="154" t="s">
        <v>129</v>
      </c>
      <c r="U122" s="154">
        <v>0.23599999999999999</v>
      </c>
      <c r="V122" s="154">
        <f>ROUND(E122*U122,2)</f>
        <v>1.1499999999999999</v>
      </c>
      <c r="W122" s="154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130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2"/>
      <c r="B123" s="153"/>
      <c r="C123" s="180" t="s">
        <v>356</v>
      </c>
      <c r="D123" s="155"/>
      <c r="E123" s="156">
        <v>4.8899999999999997</v>
      </c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132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2">
        <v>82</v>
      </c>
      <c r="B124" s="173" t="s">
        <v>357</v>
      </c>
      <c r="C124" s="181" t="s">
        <v>358</v>
      </c>
      <c r="D124" s="174" t="s">
        <v>128</v>
      </c>
      <c r="E124" s="175">
        <v>9.6</v>
      </c>
      <c r="F124" s="176"/>
      <c r="G124" s="171">
        <f t="shared" ref="G124" si="34">E124*F124</f>
        <v>0</v>
      </c>
      <c r="H124" s="154">
        <v>84.85</v>
      </c>
      <c r="I124" s="154">
        <f>ROUND(E124*H124,2)</f>
        <v>814.56</v>
      </c>
      <c r="J124" s="154">
        <v>366.15</v>
      </c>
      <c r="K124" s="154">
        <f>ROUND(E124*J124,2)</f>
        <v>3515.04</v>
      </c>
      <c r="L124" s="154">
        <v>21</v>
      </c>
      <c r="M124" s="154">
        <f>G124*(1+L124/100)</f>
        <v>0</v>
      </c>
      <c r="N124" s="154">
        <v>5.0400000000000002E-3</v>
      </c>
      <c r="O124" s="154">
        <f>ROUND(E124*N124,2)</f>
        <v>0.05</v>
      </c>
      <c r="P124" s="154">
        <v>0</v>
      </c>
      <c r="Q124" s="154">
        <f>ROUND(E124*P124,2)</f>
        <v>0</v>
      </c>
      <c r="R124" s="154"/>
      <c r="S124" s="154" t="s">
        <v>129</v>
      </c>
      <c r="T124" s="154" t="s">
        <v>129</v>
      </c>
      <c r="U124" s="154">
        <v>0.97799999999999998</v>
      </c>
      <c r="V124" s="154">
        <f>ROUND(E124*U124,2)</f>
        <v>9.39</v>
      </c>
      <c r="W124" s="154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130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72">
        <v>83</v>
      </c>
      <c r="B125" s="173" t="s">
        <v>362</v>
      </c>
      <c r="C125" s="181" t="s">
        <v>363</v>
      </c>
      <c r="D125" s="174" t="s">
        <v>128</v>
      </c>
      <c r="E125" s="175">
        <v>9.6</v>
      </c>
      <c r="F125" s="176"/>
      <c r="G125" s="171">
        <f t="shared" ref="G125:G126" si="35">E125*F125</f>
        <v>0</v>
      </c>
      <c r="H125" s="154">
        <v>19.8</v>
      </c>
      <c r="I125" s="154">
        <f>ROUND(E125*H125,2)</f>
        <v>190.08</v>
      </c>
      <c r="J125" s="154">
        <v>0</v>
      </c>
      <c r="K125" s="154">
        <f>ROUND(E125*J125,2)</f>
        <v>0</v>
      </c>
      <c r="L125" s="154">
        <v>21</v>
      </c>
      <c r="M125" s="154">
        <f>G125*(1+L125/100)</f>
        <v>0</v>
      </c>
      <c r="N125" s="154">
        <v>8.0000000000000004E-4</v>
      </c>
      <c r="O125" s="154">
        <f>ROUND(E125*N125,2)</f>
        <v>0.01</v>
      </c>
      <c r="P125" s="154">
        <v>0</v>
      </c>
      <c r="Q125" s="154">
        <f>ROUND(E125*P125,2)</f>
        <v>0</v>
      </c>
      <c r="R125" s="154"/>
      <c r="S125" s="154" t="s">
        <v>129</v>
      </c>
      <c r="T125" s="154" t="s">
        <v>129</v>
      </c>
      <c r="U125" s="154">
        <v>0</v>
      </c>
      <c r="V125" s="154">
        <f>ROUND(E125*U125,2)</f>
        <v>0</v>
      </c>
      <c r="W125" s="154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130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66">
        <v>84</v>
      </c>
      <c r="B126" s="167" t="s">
        <v>364</v>
      </c>
      <c r="C126" s="179" t="s">
        <v>365</v>
      </c>
      <c r="D126" s="168" t="s">
        <v>139</v>
      </c>
      <c r="E126" s="169">
        <v>11.16</v>
      </c>
      <c r="F126" s="170"/>
      <c r="G126" s="171">
        <f t="shared" si="35"/>
        <v>0</v>
      </c>
      <c r="H126" s="154">
        <v>13.02</v>
      </c>
      <c r="I126" s="154">
        <f>ROUND(E126*H126,2)</f>
        <v>145.30000000000001</v>
      </c>
      <c r="J126" s="154">
        <v>25.88</v>
      </c>
      <c r="K126" s="154">
        <f>ROUND(E126*J126,2)</f>
        <v>288.82</v>
      </c>
      <c r="L126" s="154">
        <v>21</v>
      </c>
      <c r="M126" s="154">
        <f>G126*(1+L126/100)</f>
        <v>0</v>
      </c>
      <c r="N126" s="154">
        <v>4.0000000000000003E-5</v>
      </c>
      <c r="O126" s="154">
        <f>ROUND(E126*N126,2)</f>
        <v>0</v>
      </c>
      <c r="P126" s="154">
        <v>0</v>
      </c>
      <c r="Q126" s="154">
        <f>ROUND(E126*P126,2)</f>
        <v>0</v>
      </c>
      <c r="R126" s="154"/>
      <c r="S126" s="154" t="s">
        <v>129</v>
      </c>
      <c r="T126" s="154" t="s">
        <v>129</v>
      </c>
      <c r="U126" s="154">
        <v>7.0000000000000007E-2</v>
      </c>
      <c r="V126" s="154">
        <f>ROUND(E126*U126,2)</f>
        <v>0.78</v>
      </c>
      <c r="W126" s="154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130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2"/>
      <c r="B127" s="153"/>
      <c r="C127" s="180" t="s">
        <v>366</v>
      </c>
      <c r="D127" s="155"/>
      <c r="E127" s="156">
        <v>11.16</v>
      </c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132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2">
        <v>85</v>
      </c>
      <c r="B128" s="173" t="s">
        <v>368</v>
      </c>
      <c r="C128" s="181" t="s">
        <v>369</v>
      </c>
      <c r="D128" s="174" t="s">
        <v>139</v>
      </c>
      <c r="E128" s="175">
        <v>0.8</v>
      </c>
      <c r="F128" s="176"/>
      <c r="G128" s="171">
        <f t="shared" ref="G128:G130" si="36">E128*F128</f>
        <v>0</v>
      </c>
      <c r="H128" s="154">
        <v>0</v>
      </c>
      <c r="I128" s="154">
        <f>ROUND(E128*H128,2)</f>
        <v>0</v>
      </c>
      <c r="J128" s="154">
        <v>56.2</v>
      </c>
      <c r="K128" s="154">
        <f>ROUND(E128*J128,2)</f>
        <v>44.96</v>
      </c>
      <c r="L128" s="154">
        <v>21</v>
      </c>
      <c r="M128" s="154">
        <f>G128*(1+L128/100)</f>
        <v>0</v>
      </c>
      <c r="N128" s="154">
        <v>0</v>
      </c>
      <c r="O128" s="154">
        <f>ROUND(E128*N128,2)</f>
        <v>0</v>
      </c>
      <c r="P128" s="154">
        <v>0</v>
      </c>
      <c r="Q128" s="154">
        <f>ROUND(E128*P128,2)</f>
        <v>0</v>
      </c>
      <c r="R128" s="154"/>
      <c r="S128" s="154" t="s">
        <v>129</v>
      </c>
      <c r="T128" s="154" t="s">
        <v>129</v>
      </c>
      <c r="U128" s="154">
        <v>0.15</v>
      </c>
      <c r="V128" s="154">
        <f>ROUND(E128*U128,2)</f>
        <v>0.12</v>
      </c>
      <c r="W128" s="154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130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72">
        <v>86</v>
      </c>
      <c r="B129" s="173" t="s">
        <v>370</v>
      </c>
      <c r="C129" s="181" t="s">
        <v>371</v>
      </c>
      <c r="D129" s="174" t="s">
        <v>136</v>
      </c>
      <c r="E129" s="175">
        <v>1</v>
      </c>
      <c r="F129" s="176"/>
      <c r="G129" s="171">
        <f t="shared" si="36"/>
        <v>0</v>
      </c>
      <c r="H129" s="154">
        <v>150.5</v>
      </c>
      <c r="I129" s="154">
        <f>ROUND(E129*H129,2)</f>
        <v>150.5</v>
      </c>
      <c r="J129" s="154">
        <v>0</v>
      </c>
      <c r="K129" s="154">
        <f>ROUND(E129*J129,2)</f>
        <v>0</v>
      </c>
      <c r="L129" s="154">
        <v>21</v>
      </c>
      <c r="M129" s="154">
        <f>G129*(1+L129/100)</f>
        <v>0</v>
      </c>
      <c r="N129" s="154">
        <v>1.7000000000000001E-4</v>
      </c>
      <c r="O129" s="154">
        <f>ROUND(E129*N129,2)</f>
        <v>0</v>
      </c>
      <c r="P129" s="154">
        <v>0</v>
      </c>
      <c r="Q129" s="154">
        <f>ROUND(E129*P129,2)</f>
        <v>0</v>
      </c>
      <c r="R129" s="154" t="s">
        <v>177</v>
      </c>
      <c r="S129" s="154" t="s">
        <v>129</v>
      </c>
      <c r="T129" s="154" t="s">
        <v>129</v>
      </c>
      <c r="U129" s="154">
        <v>0</v>
      </c>
      <c r="V129" s="154">
        <f>ROUND(E129*U129,2)</f>
        <v>0</v>
      </c>
      <c r="W129" s="154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178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66">
        <v>87</v>
      </c>
      <c r="B130" s="167" t="s">
        <v>372</v>
      </c>
      <c r="C130" s="179" t="s">
        <v>373</v>
      </c>
      <c r="D130" s="168" t="s">
        <v>128</v>
      </c>
      <c r="E130" s="169">
        <v>10.56</v>
      </c>
      <c r="F130" s="170"/>
      <c r="G130" s="171">
        <f t="shared" si="36"/>
        <v>0</v>
      </c>
      <c r="H130" s="154">
        <v>300</v>
      </c>
      <c r="I130" s="154">
        <f>ROUND(E130*H130,2)</f>
        <v>3168</v>
      </c>
      <c r="J130" s="154">
        <v>0</v>
      </c>
      <c r="K130" s="154">
        <f>ROUND(E130*J130,2)</f>
        <v>0</v>
      </c>
      <c r="L130" s="154">
        <v>21</v>
      </c>
      <c r="M130" s="154">
        <f>G130*(1+L130/100)</f>
        <v>0</v>
      </c>
      <c r="N130" s="154">
        <v>1.7999999999999999E-2</v>
      </c>
      <c r="O130" s="154">
        <f>ROUND(E130*N130,2)</f>
        <v>0.19</v>
      </c>
      <c r="P130" s="154">
        <v>0</v>
      </c>
      <c r="Q130" s="154">
        <f>ROUND(E130*P130,2)</f>
        <v>0</v>
      </c>
      <c r="R130" s="154" t="s">
        <v>177</v>
      </c>
      <c r="S130" s="154" t="s">
        <v>129</v>
      </c>
      <c r="T130" s="154" t="s">
        <v>171</v>
      </c>
      <c r="U130" s="154">
        <v>0</v>
      </c>
      <c r="V130" s="154">
        <f>ROUND(E130*U130,2)</f>
        <v>0</v>
      </c>
      <c r="W130" s="154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178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2"/>
      <c r="B131" s="153"/>
      <c r="C131" s="182" t="s">
        <v>374</v>
      </c>
      <c r="D131" s="157"/>
      <c r="E131" s="158">
        <v>0.96</v>
      </c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132</v>
      </c>
      <c r="AH131" s="149">
        <v>4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2">
        <v>88</v>
      </c>
      <c r="B132" s="173" t="s">
        <v>375</v>
      </c>
      <c r="C132" s="181" t="s">
        <v>376</v>
      </c>
      <c r="D132" s="174" t="s">
        <v>211</v>
      </c>
      <c r="E132" s="175">
        <v>0.214</v>
      </c>
      <c r="F132" s="176"/>
      <c r="G132" s="171">
        <f>E132*F132</f>
        <v>0</v>
      </c>
      <c r="H132" s="154">
        <v>0</v>
      </c>
      <c r="I132" s="154">
        <f>ROUND(E132*H132,2)</f>
        <v>0</v>
      </c>
      <c r="J132" s="154">
        <v>466.5</v>
      </c>
      <c r="K132" s="154">
        <f>ROUND(E132*J132,2)</f>
        <v>99.83</v>
      </c>
      <c r="L132" s="154">
        <v>21</v>
      </c>
      <c r="M132" s="154">
        <f>G132*(1+L132/100)</f>
        <v>0</v>
      </c>
      <c r="N132" s="154">
        <v>0</v>
      </c>
      <c r="O132" s="154">
        <f>ROUND(E132*N132,2)</f>
        <v>0</v>
      </c>
      <c r="P132" s="154">
        <v>0</v>
      </c>
      <c r="Q132" s="154">
        <f>ROUND(E132*P132,2)</f>
        <v>0</v>
      </c>
      <c r="R132" s="154"/>
      <c r="S132" s="154" t="s">
        <v>129</v>
      </c>
      <c r="T132" s="154" t="s">
        <v>129</v>
      </c>
      <c r="U132" s="154">
        <v>1.5980000000000001</v>
      </c>
      <c r="V132" s="154">
        <f>ROUND(E132*U132,2)</f>
        <v>0.34</v>
      </c>
      <c r="W132" s="154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212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60" t="s">
        <v>124</v>
      </c>
      <c r="B133" s="161" t="s">
        <v>85</v>
      </c>
      <c r="C133" s="178" t="s">
        <v>86</v>
      </c>
      <c r="D133" s="162"/>
      <c r="E133" s="163"/>
      <c r="F133" s="164"/>
      <c r="G133" s="165">
        <f>SUMIF(AG134:AG138,"&lt;&gt;NOR",G134:G138)</f>
        <v>0</v>
      </c>
      <c r="H133" s="159"/>
      <c r="I133" s="159">
        <f>SUM(I134:I138)</f>
        <v>97.58</v>
      </c>
      <c r="J133" s="159"/>
      <c r="K133" s="159">
        <f>SUM(K134:K138)</f>
        <v>762.43</v>
      </c>
      <c r="L133" s="159"/>
      <c r="M133" s="159">
        <f>SUM(M134:M138)</f>
        <v>0</v>
      </c>
      <c r="N133" s="159"/>
      <c r="O133" s="159">
        <f>SUM(O134:O138)</f>
        <v>0</v>
      </c>
      <c r="P133" s="159"/>
      <c r="Q133" s="159">
        <f>SUM(Q134:Q138)</f>
        <v>0.01</v>
      </c>
      <c r="R133" s="159"/>
      <c r="S133" s="159"/>
      <c r="T133" s="159"/>
      <c r="U133" s="159"/>
      <c r="V133" s="159">
        <f>SUM(V134:V138)</f>
        <v>2.4899999999999998</v>
      </c>
      <c r="W133" s="159"/>
      <c r="AG133" t="s">
        <v>125</v>
      </c>
    </row>
    <row r="134" spans="1:60" outlineLevel="1" x14ac:dyDescent="0.2">
      <c r="A134" s="166">
        <v>89</v>
      </c>
      <c r="B134" s="167" t="s">
        <v>377</v>
      </c>
      <c r="C134" s="179" t="s">
        <v>378</v>
      </c>
      <c r="D134" s="168" t="s">
        <v>128</v>
      </c>
      <c r="E134" s="169">
        <v>7.9420000000000002</v>
      </c>
      <c r="F134" s="170"/>
      <c r="G134" s="171">
        <f>E134*F134</f>
        <v>0</v>
      </c>
      <c r="H134" s="154">
        <v>0</v>
      </c>
      <c r="I134" s="154">
        <f>ROUND(E134*H134,2)</f>
        <v>0</v>
      </c>
      <c r="J134" s="154">
        <v>73.8</v>
      </c>
      <c r="K134" s="154">
        <f>ROUND(E134*J134,2)</f>
        <v>586.12</v>
      </c>
      <c r="L134" s="154">
        <v>21</v>
      </c>
      <c r="M134" s="154">
        <f>G134*(1+L134/100)</f>
        <v>0</v>
      </c>
      <c r="N134" s="154">
        <v>0</v>
      </c>
      <c r="O134" s="154">
        <f>ROUND(E134*N134,2)</f>
        <v>0</v>
      </c>
      <c r="P134" s="154">
        <v>1E-3</v>
      </c>
      <c r="Q134" s="154">
        <f>ROUND(E134*P134,2)</f>
        <v>0.01</v>
      </c>
      <c r="R134" s="154"/>
      <c r="S134" s="154" t="s">
        <v>129</v>
      </c>
      <c r="T134" s="154" t="s">
        <v>129</v>
      </c>
      <c r="U134" s="154">
        <v>0.255</v>
      </c>
      <c r="V134" s="154">
        <f>ROUND(E134*U134,2)</f>
        <v>2.0299999999999998</v>
      </c>
      <c r="W134" s="154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130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2"/>
      <c r="B135" s="153"/>
      <c r="C135" s="180" t="s">
        <v>379</v>
      </c>
      <c r="D135" s="155"/>
      <c r="E135" s="156">
        <v>7.9420000000000002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132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66">
        <v>90</v>
      </c>
      <c r="B136" s="167" t="s">
        <v>380</v>
      </c>
      <c r="C136" s="179" t="s">
        <v>381</v>
      </c>
      <c r="D136" s="168" t="s">
        <v>139</v>
      </c>
      <c r="E136" s="169">
        <v>3.38</v>
      </c>
      <c r="F136" s="170"/>
      <c r="G136" s="171">
        <f>E136*F136</f>
        <v>0</v>
      </c>
      <c r="H136" s="154">
        <v>28.87</v>
      </c>
      <c r="I136" s="154">
        <f>ROUND(E136*H136,2)</f>
        <v>97.58</v>
      </c>
      <c r="J136" s="154">
        <v>52.13</v>
      </c>
      <c r="K136" s="154">
        <f>ROUND(E136*J136,2)</f>
        <v>176.2</v>
      </c>
      <c r="L136" s="154">
        <v>21</v>
      </c>
      <c r="M136" s="154">
        <f>G136*(1+L136/100)</f>
        <v>0</v>
      </c>
      <c r="N136" s="154">
        <v>8.0000000000000007E-5</v>
      </c>
      <c r="O136" s="154">
        <f>ROUND(E136*N136,2)</f>
        <v>0</v>
      </c>
      <c r="P136" s="154">
        <v>0</v>
      </c>
      <c r="Q136" s="154">
        <f>ROUND(E136*P136,2)</f>
        <v>0</v>
      </c>
      <c r="R136" s="154"/>
      <c r="S136" s="154" t="s">
        <v>129</v>
      </c>
      <c r="T136" s="154" t="s">
        <v>129</v>
      </c>
      <c r="U136" s="154">
        <v>0.13719999999999999</v>
      </c>
      <c r="V136" s="154">
        <f>ROUND(E136*U136,2)</f>
        <v>0.46</v>
      </c>
      <c r="W136" s="154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130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2"/>
      <c r="B137" s="153"/>
      <c r="C137" s="180" t="s">
        <v>382</v>
      </c>
      <c r="D137" s="155"/>
      <c r="E137" s="156">
        <v>3.38</v>
      </c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132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2">
        <v>91</v>
      </c>
      <c r="B138" s="173" t="s">
        <v>383</v>
      </c>
      <c r="C138" s="181" t="s">
        <v>384</v>
      </c>
      <c r="D138" s="174" t="s">
        <v>211</v>
      </c>
      <c r="E138" s="175">
        <v>2.7E-4</v>
      </c>
      <c r="F138" s="176"/>
      <c r="G138" s="171">
        <f>E138*F138</f>
        <v>0</v>
      </c>
      <c r="H138" s="154">
        <v>0</v>
      </c>
      <c r="I138" s="154">
        <f>ROUND(E138*H138,2)</f>
        <v>0</v>
      </c>
      <c r="J138" s="154">
        <v>405</v>
      </c>
      <c r="K138" s="154">
        <f>ROUND(E138*J138,2)</f>
        <v>0.11</v>
      </c>
      <c r="L138" s="154">
        <v>21</v>
      </c>
      <c r="M138" s="154">
        <f>G138*(1+L138/100)</f>
        <v>0</v>
      </c>
      <c r="N138" s="154">
        <v>0</v>
      </c>
      <c r="O138" s="154">
        <f>ROUND(E138*N138,2)</f>
        <v>0</v>
      </c>
      <c r="P138" s="154">
        <v>0</v>
      </c>
      <c r="Q138" s="154">
        <f>ROUND(E138*P138,2)</f>
        <v>0</v>
      </c>
      <c r="R138" s="154"/>
      <c r="S138" s="154" t="s">
        <v>129</v>
      </c>
      <c r="T138" s="154" t="s">
        <v>129</v>
      </c>
      <c r="U138" s="154">
        <v>1.091</v>
      </c>
      <c r="V138" s="154">
        <f>ROUND(E138*U138,2)</f>
        <v>0</v>
      </c>
      <c r="W138" s="154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212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x14ac:dyDescent="0.2">
      <c r="A139" s="160" t="s">
        <v>124</v>
      </c>
      <c r="B139" s="161" t="s">
        <v>87</v>
      </c>
      <c r="C139" s="178" t="s">
        <v>88</v>
      </c>
      <c r="D139" s="162"/>
      <c r="E139" s="163"/>
      <c r="F139" s="164"/>
      <c r="G139" s="165">
        <f>SUMIF(AG140:AG152,"&lt;&gt;NOR",G140:G152)</f>
        <v>0</v>
      </c>
      <c r="H139" s="159"/>
      <c r="I139" s="159">
        <f>SUM(I140:I152)</f>
        <v>7832.8</v>
      </c>
      <c r="J139" s="159"/>
      <c r="K139" s="159">
        <f>SUM(K140:K152)</f>
        <v>7280.51</v>
      </c>
      <c r="L139" s="159"/>
      <c r="M139" s="159">
        <f>SUM(M140:M152)</f>
        <v>0</v>
      </c>
      <c r="N139" s="159"/>
      <c r="O139" s="159">
        <f>SUM(O140:O152)</f>
        <v>0.31</v>
      </c>
      <c r="P139" s="159"/>
      <c r="Q139" s="159">
        <f>SUM(Q140:Q152)</f>
        <v>0</v>
      </c>
      <c r="R139" s="159"/>
      <c r="S139" s="159"/>
      <c r="T139" s="159"/>
      <c r="U139" s="159"/>
      <c r="V139" s="159">
        <f>SUM(V140:V152)</f>
        <v>19.47</v>
      </c>
      <c r="W139" s="159"/>
      <c r="AG139" t="s">
        <v>125</v>
      </c>
    </row>
    <row r="140" spans="1:60" outlineLevel="1" x14ac:dyDescent="0.2">
      <c r="A140" s="166">
        <v>92</v>
      </c>
      <c r="B140" s="167" t="s">
        <v>385</v>
      </c>
      <c r="C140" s="179" t="s">
        <v>386</v>
      </c>
      <c r="D140" s="168" t="s">
        <v>128</v>
      </c>
      <c r="E140" s="169">
        <v>13.89</v>
      </c>
      <c r="F140" s="170"/>
      <c r="G140" s="171">
        <f>E140*F140</f>
        <v>0</v>
      </c>
      <c r="H140" s="154">
        <v>20.58</v>
      </c>
      <c r="I140" s="154">
        <f>ROUND(E140*H140,2)</f>
        <v>285.86</v>
      </c>
      <c r="J140" s="154">
        <v>18.72</v>
      </c>
      <c r="K140" s="154">
        <f>ROUND(E140*J140,2)</f>
        <v>260.02</v>
      </c>
      <c r="L140" s="154">
        <v>21</v>
      </c>
      <c r="M140" s="154">
        <f>G140*(1+L140/100)</f>
        <v>0</v>
      </c>
      <c r="N140" s="154">
        <v>2.1000000000000001E-4</v>
      </c>
      <c r="O140" s="154">
        <f>ROUND(E140*N140,2)</f>
        <v>0</v>
      </c>
      <c r="P140" s="154">
        <v>0</v>
      </c>
      <c r="Q140" s="154">
        <f>ROUND(E140*P140,2)</f>
        <v>0</v>
      </c>
      <c r="R140" s="154"/>
      <c r="S140" s="154" t="s">
        <v>129</v>
      </c>
      <c r="T140" s="154" t="s">
        <v>129</v>
      </c>
      <c r="U140" s="154">
        <v>0.05</v>
      </c>
      <c r="V140" s="154">
        <f>ROUND(E140*U140,2)</f>
        <v>0.69</v>
      </c>
      <c r="W140" s="154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130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2"/>
      <c r="B141" s="153"/>
      <c r="C141" s="180" t="s">
        <v>387</v>
      </c>
      <c r="D141" s="155"/>
      <c r="E141" s="156">
        <v>13.89</v>
      </c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132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2">
        <v>93</v>
      </c>
      <c r="B142" s="173" t="s">
        <v>389</v>
      </c>
      <c r="C142" s="181" t="s">
        <v>390</v>
      </c>
      <c r="D142" s="174" t="s">
        <v>128</v>
      </c>
      <c r="E142" s="175">
        <v>13.89</v>
      </c>
      <c r="F142" s="176"/>
      <c r="G142" s="171">
        <f t="shared" ref="G142:G145" si="37">E142*F142</f>
        <v>0</v>
      </c>
      <c r="H142" s="154">
        <v>72.180000000000007</v>
      </c>
      <c r="I142" s="154">
        <f>ROUND(E142*H142,2)</f>
        <v>1002.58</v>
      </c>
      <c r="J142" s="154">
        <v>405.82</v>
      </c>
      <c r="K142" s="154">
        <f>ROUND(E142*J142,2)</f>
        <v>5636.84</v>
      </c>
      <c r="L142" s="154">
        <v>21</v>
      </c>
      <c r="M142" s="154">
        <f>G142*(1+L142/100)</f>
        <v>0</v>
      </c>
      <c r="N142" s="154">
        <v>5.0299999999999997E-3</v>
      </c>
      <c r="O142" s="154">
        <f>ROUND(E142*N142,2)</f>
        <v>7.0000000000000007E-2</v>
      </c>
      <c r="P142" s="154">
        <v>0</v>
      </c>
      <c r="Q142" s="154">
        <f>ROUND(E142*P142,2)</f>
        <v>0</v>
      </c>
      <c r="R142" s="154"/>
      <c r="S142" s="154" t="s">
        <v>129</v>
      </c>
      <c r="T142" s="154" t="s">
        <v>129</v>
      </c>
      <c r="U142" s="154">
        <v>1.0746</v>
      </c>
      <c r="V142" s="154">
        <f>ROUND(E142*U142,2)</f>
        <v>14.93</v>
      </c>
      <c r="W142" s="154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130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2">
        <v>94</v>
      </c>
      <c r="B143" s="173" t="s">
        <v>391</v>
      </c>
      <c r="C143" s="181" t="s">
        <v>392</v>
      </c>
      <c r="D143" s="174" t="s">
        <v>128</v>
      </c>
      <c r="E143" s="175">
        <v>13.89</v>
      </c>
      <c r="F143" s="176"/>
      <c r="G143" s="171">
        <f t="shared" si="37"/>
        <v>0</v>
      </c>
      <c r="H143" s="154">
        <v>0</v>
      </c>
      <c r="I143" s="154">
        <f>ROUND(E143*H143,2)</f>
        <v>0</v>
      </c>
      <c r="J143" s="154">
        <v>37.5</v>
      </c>
      <c r="K143" s="154">
        <f>ROUND(E143*J143,2)</f>
        <v>520.88</v>
      </c>
      <c r="L143" s="154">
        <v>21</v>
      </c>
      <c r="M143" s="154">
        <f>G143*(1+L143/100)</f>
        <v>0</v>
      </c>
      <c r="N143" s="154">
        <v>0</v>
      </c>
      <c r="O143" s="154">
        <f>ROUND(E143*N143,2)</f>
        <v>0</v>
      </c>
      <c r="P143" s="154">
        <v>0</v>
      </c>
      <c r="Q143" s="154">
        <f>ROUND(E143*P143,2)</f>
        <v>0</v>
      </c>
      <c r="R143" s="154"/>
      <c r="S143" s="154" t="s">
        <v>129</v>
      </c>
      <c r="T143" s="154" t="s">
        <v>129</v>
      </c>
      <c r="U143" s="154">
        <v>0.1</v>
      </c>
      <c r="V143" s="154">
        <f>ROUND(E143*U143,2)</f>
        <v>1.39</v>
      </c>
      <c r="W143" s="154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130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2">
        <v>95</v>
      </c>
      <c r="B144" s="173" t="s">
        <v>393</v>
      </c>
      <c r="C144" s="181" t="s">
        <v>394</v>
      </c>
      <c r="D144" s="174" t="s">
        <v>128</v>
      </c>
      <c r="E144" s="175">
        <v>13.89</v>
      </c>
      <c r="F144" s="176"/>
      <c r="G144" s="171">
        <f t="shared" si="37"/>
        <v>0</v>
      </c>
      <c r="H144" s="154">
        <v>28.6</v>
      </c>
      <c r="I144" s="154">
        <f>ROUND(E144*H144,2)</f>
        <v>397.25</v>
      </c>
      <c r="J144" s="154">
        <v>0</v>
      </c>
      <c r="K144" s="154">
        <f>ROUND(E144*J144,2)</f>
        <v>0</v>
      </c>
      <c r="L144" s="154">
        <v>21</v>
      </c>
      <c r="M144" s="154">
        <f>G144*(1+L144/100)</f>
        <v>0</v>
      </c>
      <c r="N144" s="154">
        <v>1.1E-4</v>
      </c>
      <c r="O144" s="154">
        <f>ROUND(E144*N144,2)</f>
        <v>0</v>
      </c>
      <c r="P144" s="154">
        <v>0</v>
      </c>
      <c r="Q144" s="154">
        <f>ROUND(E144*P144,2)</f>
        <v>0</v>
      </c>
      <c r="R144" s="154"/>
      <c r="S144" s="154" t="s">
        <v>129</v>
      </c>
      <c r="T144" s="154" t="s">
        <v>129</v>
      </c>
      <c r="U144" s="154">
        <v>0</v>
      </c>
      <c r="V144" s="154">
        <f>ROUND(E144*U144,2)</f>
        <v>0</v>
      </c>
      <c r="W144" s="154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130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1" x14ac:dyDescent="0.2">
      <c r="A145" s="166">
        <v>96</v>
      </c>
      <c r="B145" s="167" t="s">
        <v>395</v>
      </c>
      <c r="C145" s="179" t="s">
        <v>396</v>
      </c>
      <c r="D145" s="168" t="s">
        <v>139</v>
      </c>
      <c r="E145" s="169">
        <v>14.62</v>
      </c>
      <c r="F145" s="170"/>
      <c r="G145" s="171">
        <f t="shared" si="37"/>
        <v>0</v>
      </c>
      <c r="H145" s="154">
        <v>0</v>
      </c>
      <c r="I145" s="154">
        <f>ROUND(E145*H145,2)</f>
        <v>0</v>
      </c>
      <c r="J145" s="154">
        <v>44.9</v>
      </c>
      <c r="K145" s="154">
        <f>ROUND(E145*J145,2)</f>
        <v>656.44</v>
      </c>
      <c r="L145" s="154">
        <v>21</v>
      </c>
      <c r="M145" s="154">
        <f>G145*(1+L145/100)</f>
        <v>0</v>
      </c>
      <c r="N145" s="154">
        <v>0</v>
      </c>
      <c r="O145" s="154">
        <f>ROUND(E145*N145,2)</f>
        <v>0</v>
      </c>
      <c r="P145" s="154">
        <v>0</v>
      </c>
      <c r="Q145" s="154">
        <f>ROUND(E145*P145,2)</f>
        <v>0</v>
      </c>
      <c r="R145" s="154"/>
      <c r="S145" s="154" t="s">
        <v>129</v>
      </c>
      <c r="T145" s="154" t="s">
        <v>129</v>
      </c>
      <c r="U145" s="154">
        <v>0.12</v>
      </c>
      <c r="V145" s="154">
        <f>ROUND(E145*U145,2)</f>
        <v>1.75</v>
      </c>
      <c r="W145" s="154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130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2"/>
      <c r="B146" s="153"/>
      <c r="C146" s="180" t="s">
        <v>397</v>
      </c>
      <c r="D146" s="155"/>
      <c r="E146" s="156">
        <v>14.62</v>
      </c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132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66">
        <v>97</v>
      </c>
      <c r="B147" s="167" t="s">
        <v>399</v>
      </c>
      <c r="C147" s="179" t="s">
        <v>400</v>
      </c>
      <c r="D147" s="168" t="s">
        <v>401</v>
      </c>
      <c r="E147" s="169">
        <v>16.082000000000001</v>
      </c>
      <c r="F147" s="170"/>
      <c r="G147" s="171">
        <f>E147*F147</f>
        <v>0</v>
      </c>
      <c r="H147" s="154">
        <v>12.3</v>
      </c>
      <c r="I147" s="154">
        <f>ROUND(E147*H147,2)</f>
        <v>197.81</v>
      </c>
      <c r="J147" s="154">
        <v>0</v>
      </c>
      <c r="K147" s="154">
        <f>ROUND(E147*J147,2)</f>
        <v>0</v>
      </c>
      <c r="L147" s="154">
        <v>21</v>
      </c>
      <c r="M147" s="154">
        <f>G147*(1+L147/100)</f>
        <v>0</v>
      </c>
      <c r="N147" s="154">
        <v>0</v>
      </c>
      <c r="O147" s="154">
        <f>ROUND(E147*N147,2)</f>
        <v>0</v>
      </c>
      <c r="P147" s="154">
        <v>0</v>
      </c>
      <c r="Q147" s="154">
        <f>ROUND(E147*P147,2)</f>
        <v>0</v>
      </c>
      <c r="R147" s="154" t="s">
        <v>177</v>
      </c>
      <c r="S147" s="154" t="s">
        <v>129</v>
      </c>
      <c r="T147" s="154" t="s">
        <v>171</v>
      </c>
      <c r="U147" s="154">
        <v>0</v>
      </c>
      <c r="V147" s="154">
        <f>ROUND(E147*U147,2)</f>
        <v>0</v>
      </c>
      <c r="W147" s="154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178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2"/>
      <c r="B148" s="153"/>
      <c r="C148" s="182" t="s">
        <v>374</v>
      </c>
      <c r="D148" s="157"/>
      <c r="E148" s="158">
        <v>18</v>
      </c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132</v>
      </c>
      <c r="AH148" s="149">
        <v>4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66">
        <v>98</v>
      </c>
      <c r="B149" s="167" t="s">
        <v>402</v>
      </c>
      <c r="C149" s="179" t="s">
        <v>403</v>
      </c>
      <c r="D149" s="168" t="s">
        <v>128</v>
      </c>
      <c r="E149" s="169">
        <v>19.831</v>
      </c>
      <c r="F149" s="170"/>
      <c r="G149" s="171">
        <f>E149*F149</f>
        <v>0</v>
      </c>
      <c r="H149" s="154">
        <v>300</v>
      </c>
      <c r="I149" s="154">
        <f>ROUND(E149*H149,2)</f>
        <v>5949.3</v>
      </c>
      <c r="J149" s="154">
        <v>0</v>
      </c>
      <c r="K149" s="154">
        <f>ROUND(E149*J149,2)</f>
        <v>0</v>
      </c>
      <c r="L149" s="154">
        <v>21</v>
      </c>
      <c r="M149" s="154">
        <f>G149*(1+L149/100)</f>
        <v>0</v>
      </c>
      <c r="N149" s="154">
        <v>1.2200000000000001E-2</v>
      </c>
      <c r="O149" s="154">
        <f>ROUND(E149*N149,2)</f>
        <v>0.24</v>
      </c>
      <c r="P149" s="154">
        <v>0</v>
      </c>
      <c r="Q149" s="154">
        <f>ROUND(E149*P149,2)</f>
        <v>0</v>
      </c>
      <c r="R149" s="154" t="s">
        <v>177</v>
      </c>
      <c r="S149" s="154" t="s">
        <v>129</v>
      </c>
      <c r="T149" s="154" t="s">
        <v>171</v>
      </c>
      <c r="U149" s="154">
        <v>0</v>
      </c>
      <c r="V149" s="154">
        <f>ROUND(E149*U149,2)</f>
        <v>0</v>
      </c>
      <c r="W149" s="154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178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2"/>
      <c r="B150" s="153"/>
      <c r="C150" s="180">
        <v>18.027999999999999</v>
      </c>
      <c r="D150" s="155"/>
      <c r="E150" s="156">
        <v>18.027999999999999</v>
      </c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132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2"/>
      <c r="B151" s="153"/>
      <c r="C151" s="182" t="s">
        <v>374</v>
      </c>
      <c r="D151" s="157"/>
      <c r="E151" s="158">
        <v>1.8028</v>
      </c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132</v>
      </c>
      <c r="AH151" s="149">
        <v>4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2">
        <v>99</v>
      </c>
      <c r="B152" s="173" t="s">
        <v>404</v>
      </c>
      <c r="C152" s="181" t="s">
        <v>405</v>
      </c>
      <c r="D152" s="174" t="s">
        <v>211</v>
      </c>
      <c r="E152" s="175">
        <v>0.44230000000000003</v>
      </c>
      <c r="F152" s="176"/>
      <c r="G152" s="171">
        <f>E152*F152</f>
        <v>0</v>
      </c>
      <c r="H152" s="154">
        <v>0</v>
      </c>
      <c r="I152" s="154">
        <f>ROUND(E152*H152,2)</f>
        <v>0</v>
      </c>
      <c r="J152" s="154">
        <v>466.5</v>
      </c>
      <c r="K152" s="154">
        <f>ROUND(E152*J152,2)</f>
        <v>206.33</v>
      </c>
      <c r="L152" s="154">
        <v>21</v>
      </c>
      <c r="M152" s="154">
        <f>G152*(1+L152/100)</f>
        <v>0</v>
      </c>
      <c r="N152" s="154">
        <v>0</v>
      </c>
      <c r="O152" s="154">
        <f>ROUND(E152*N152,2)</f>
        <v>0</v>
      </c>
      <c r="P152" s="154">
        <v>0</v>
      </c>
      <c r="Q152" s="154">
        <f>ROUND(E152*P152,2)</f>
        <v>0</v>
      </c>
      <c r="R152" s="154"/>
      <c r="S152" s="154" t="s">
        <v>129</v>
      </c>
      <c r="T152" s="154" t="s">
        <v>129</v>
      </c>
      <c r="U152" s="154">
        <v>1.5980000000000001</v>
      </c>
      <c r="V152" s="154">
        <f>ROUND(E152*U152,2)</f>
        <v>0.71</v>
      </c>
      <c r="W152" s="154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212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x14ac:dyDescent="0.2">
      <c r="A153" s="160" t="s">
        <v>124</v>
      </c>
      <c r="B153" s="161" t="s">
        <v>89</v>
      </c>
      <c r="C153" s="178" t="s">
        <v>90</v>
      </c>
      <c r="D153" s="162"/>
      <c r="E153" s="163"/>
      <c r="F153" s="164"/>
      <c r="G153" s="165">
        <f>SUMIF(AG154:AG155,"&lt;&gt;NOR",G154:G155)</f>
        <v>0</v>
      </c>
      <c r="H153" s="159"/>
      <c r="I153" s="159">
        <f>SUM(I154:I155)</f>
        <v>22.97</v>
      </c>
      <c r="J153" s="159"/>
      <c r="K153" s="159">
        <f>SUM(K154:K155)</f>
        <v>97.03</v>
      </c>
      <c r="L153" s="159"/>
      <c r="M153" s="159">
        <f>SUM(M154:M155)</f>
        <v>0</v>
      </c>
      <c r="N153" s="159"/>
      <c r="O153" s="159">
        <f>SUM(O154:O155)</f>
        <v>0</v>
      </c>
      <c r="P153" s="159"/>
      <c r="Q153" s="159">
        <f>SUM(Q154:Q155)</f>
        <v>0</v>
      </c>
      <c r="R153" s="159"/>
      <c r="S153" s="159"/>
      <c r="T153" s="159"/>
      <c r="U153" s="159"/>
      <c r="V153" s="159">
        <f>SUM(V154:V155)</f>
        <v>0.28999999999999998</v>
      </c>
      <c r="W153" s="159"/>
      <c r="AG153" t="s">
        <v>125</v>
      </c>
    </row>
    <row r="154" spans="1:60" outlineLevel="1" x14ac:dyDescent="0.2">
      <c r="A154" s="166">
        <v>100</v>
      </c>
      <c r="B154" s="167" t="s">
        <v>406</v>
      </c>
      <c r="C154" s="179" t="s">
        <v>407</v>
      </c>
      <c r="D154" s="168" t="s">
        <v>128</v>
      </c>
      <c r="E154" s="169">
        <v>1</v>
      </c>
      <c r="F154" s="170"/>
      <c r="G154" s="171">
        <f>E154*F154</f>
        <v>0</v>
      </c>
      <c r="H154" s="154">
        <v>22.97</v>
      </c>
      <c r="I154" s="154">
        <f>ROUND(E154*H154,2)</f>
        <v>22.97</v>
      </c>
      <c r="J154" s="154">
        <v>97.03</v>
      </c>
      <c r="K154" s="154">
        <f>ROUND(E154*J154,2)</f>
        <v>97.03</v>
      </c>
      <c r="L154" s="154">
        <v>21</v>
      </c>
      <c r="M154" s="154">
        <f>G154*(1+L154/100)</f>
        <v>0</v>
      </c>
      <c r="N154" s="154">
        <v>2.4000000000000001E-4</v>
      </c>
      <c r="O154" s="154">
        <f>ROUND(E154*N154,2)</f>
        <v>0</v>
      </c>
      <c r="P154" s="154">
        <v>0</v>
      </c>
      <c r="Q154" s="154">
        <f>ROUND(E154*P154,2)</f>
        <v>0</v>
      </c>
      <c r="R154" s="154"/>
      <c r="S154" s="154" t="s">
        <v>129</v>
      </c>
      <c r="T154" s="154" t="s">
        <v>129</v>
      </c>
      <c r="U154" s="154">
        <v>0.28699999999999998</v>
      </c>
      <c r="V154" s="154">
        <f>ROUND(E154*U154,2)</f>
        <v>0.28999999999999998</v>
      </c>
      <c r="W154" s="154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130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2"/>
      <c r="B155" s="153"/>
      <c r="C155" s="180" t="s">
        <v>481</v>
      </c>
      <c r="D155" s="155"/>
      <c r="E155" s="156">
        <v>1</v>
      </c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132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x14ac:dyDescent="0.2">
      <c r="A156" s="160" t="s">
        <v>124</v>
      </c>
      <c r="B156" s="161" t="s">
        <v>91</v>
      </c>
      <c r="C156" s="178" t="s">
        <v>92</v>
      </c>
      <c r="D156" s="162"/>
      <c r="E156" s="163"/>
      <c r="F156" s="164"/>
      <c r="G156" s="165">
        <f>SUMIF(AG157:AG161,"&lt;&gt;NOR",G157:G161)</f>
        <v>0</v>
      </c>
      <c r="H156" s="159"/>
      <c r="I156" s="159">
        <f>SUM(I157:I161)</f>
        <v>825.43999999999994</v>
      </c>
      <c r="J156" s="159"/>
      <c r="K156" s="159">
        <f>SUM(K157:K161)</f>
        <v>2321.4</v>
      </c>
      <c r="L156" s="159"/>
      <c r="M156" s="159">
        <f>SUM(M157:M161)</f>
        <v>0</v>
      </c>
      <c r="N156" s="159"/>
      <c r="O156" s="159">
        <f>SUM(O157:O161)</f>
        <v>0.03</v>
      </c>
      <c r="P156" s="159"/>
      <c r="Q156" s="159">
        <f>SUM(Q157:Q161)</f>
        <v>0</v>
      </c>
      <c r="R156" s="159"/>
      <c r="S156" s="159"/>
      <c r="T156" s="159"/>
      <c r="U156" s="159"/>
      <c r="V156" s="159">
        <f>SUM(V157:V161)</f>
        <v>6.5</v>
      </c>
      <c r="W156" s="159"/>
      <c r="AG156" t="s">
        <v>125</v>
      </c>
    </row>
    <row r="157" spans="1:60" outlineLevel="1" x14ac:dyDescent="0.2">
      <c r="A157" s="166">
        <v>101</v>
      </c>
      <c r="B157" s="167" t="s">
        <v>408</v>
      </c>
      <c r="C157" s="179" t="s">
        <v>409</v>
      </c>
      <c r="D157" s="168" t="s">
        <v>128</v>
      </c>
      <c r="E157" s="169">
        <v>48.412999999999997</v>
      </c>
      <c r="F157" s="170"/>
      <c r="G157" s="171">
        <f>E157*F157</f>
        <v>0</v>
      </c>
      <c r="H157" s="154">
        <v>4.63</v>
      </c>
      <c r="I157" s="154">
        <f>ROUND(E157*H157,2)</f>
        <v>224.15</v>
      </c>
      <c r="J157" s="154">
        <v>11.57</v>
      </c>
      <c r="K157" s="154">
        <f>ROUND(E157*J157,2)</f>
        <v>560.14</v>
      </c>
      <c r="L157" s="154">
        <v>21</v>
      </c>
      <c r="M157" s="154">
        <f>G157*(1+L157/100)</f>
        <v>0</v>
      </c>
      <c r="N157" s="154">
        <v>1.7000000000000001E-4</v>
      </c>
      <c r="O157" s="154">
        <f>ROUND(E157*N157,2)</f>
        <v>0.01</v>
      </c>
      <c r="P157" s="154">
        <v>0</v>
      </c>
      <c r="Q157" s="154">
        <f>ROUND(E157*P157,2)</f>
        <v>0</v>
      </c>
      <c r="R157" s="154"/>
      <c r="S157" s="154" t="s">
        <v>129</v>
      </c>
      <c r="T157" s="154" t="s">
        <v>129</v>
      </c>
      <c r="U157" s="154">
        <v>3.2480000000000002E-2</v>
      </c>
      <c r="V157" s="154">
        <f>ROUND(E157*U157,2)</f>
        <v>1.57</v>
      </c>
      <c r="W157" s="154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130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13.5" customHeight="1" outlineLevel="1" x14ac:dyDescent="0.2">
      <c r="A158" s="152"/>
      <c r="B158" s="153"/>
      <c r="C158" s="180" t="s">
        <v>167</v>
      </c>
      <c r="D158" s="155"/>
      <c r="E158" s="156">
        <v>19.309000000000001</v>
      </c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132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52"/>
      <c r="B159" s="153"/>
      <c r="C159" s="180" t="s">
        <v>411</v>
      </c>
      <c r="D159" s="155"/>
      <c r="E159" s="156">
        <v>10.084</v>
      </c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132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2"/>
      <c r="B160" s="153"/>
      <c r="C160" s="180" t="s">
        <v>482</v>
      </c>
      <c r="D160" s="155"/>
      <c r="E160" s="156">
        <v>19.02</v>
      </c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132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2">
        <v>102</v>
      </c>
      <c r="B161" s="173" t="s">
        <v>413</v>
      </c>
      <c r="C161" s="181" t="s">
        <v>414</v>
      </c>
      <c r="D161" s="174" t="s">
        <v>128</v>
      </c>
      <c r="E161" s="175">
        <v>48.412999999999997</v>
      </c>
      <c r="F161" s="176"/>
      <c r="G161" s="171">
        <f>E161*F161</f>
        <v>0</v>
      </c>
      <c r="H161" s="154">
        <v>12.42</v>
      </c>
      <c r="I161" s="154">
        <f>ROUND(E161*H161,2)</f>
        <v>601.29</v>
      </c>
      <c r="J161" s="154">
        <v>36.380000000000003</v>
      </c>
      <c r="K161" s="154">
        <f>ROUND(E161*J161,2)</f>
        <v>1761.26</v>
      </c>
      <c r="L161" s="154">
        <v>21</v>
      </c>
      <c r="M161" s="154">
        <f>G161*(1+L161/100)</f>
        <v>0</v>
      </c>
      <c r="N161" s="154">
        <v>4.6000000000000001E-4</v>
      </c>
      <c r="O161" s="154">
        <f>ROUND(E161*N161,2)</f>
        <v>0.02</v>
      </c>
      <c r="P161" s="154">
        <v>0</v>
      </c>
      <c r="Q161" s="154">
        <f>ROUND(E161*P161,2)</f>
        <v>0</v>
      </c>
      <c r="R161" s="154"/>
      <c r="S161" s="154" t="s">
        <v>129</v>
      </c>
      <c r="T161" s="154" t="s">
        <v>129</v>
      </c>
      <c r="U161" s="154">
        <v>0.10191</v>
      </c>
      <c r="V161" s="154">
        <f>ROUND(E161*U161,2)</f>
        <v>4.93</v>
      </c>
      <c r="W161" s="154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130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x14ac:dyDescent="0.2">
      <c r="A162" s="160" t="s">
        <v>124</v>
      </c>
      <c r="B162" s="161" t="s">
        <v>93</v>
      </c>
      <c r="C162" s="178" t="s">
        <v>94</v>
      </c>
      <c r="D162" s="162"/>
      <c r="E162" s="163"/>
      <c r="F162" s="164"/>
      <c r="G162" s="165">
        <f>SUMIF(AG163:AG163,"&lt;&gt;NOR",G163:G163)</f>
        <v>0</v>
      </c>
      <c r="H162" s="159"/>
      <c r="I162" s="159">
        <f>SUM(I163:I163)</f>
        <v>0</v>
      </c>
      <c r="J162" s="159"/>
      <c r="K162" s="159">
        <f>SUM(K163:K163)</f>
        <v>8000</v>
      </c>
      <c r="L162" s="159"/>
      <c r="M162" s="159">
        <f>SUM(M163:M163)</f>
        <v>0</v>
      </c>
      <c r="N162" s="159"/>
      <c r="O162" s="159">
        <f>SUM(O163:O163)</f>
        <v>0</v>
      </c>
      <c r="P162" s="159"/>
      <c r="Q162" s="159">
        <f>SUM(Q163:Q163)</f>
        <v>0</v>
      </c>
      <c r="R162" s="159"/>
      <c r="S162" s="159"/>
      <c r="T162" s="159"/>
      <c r="U162" s="159"/>
      <c r="V162" s="159">
        <f>SUM(V163:V163)</f>
        <v>0.08</v>
      </c>
      <c r="W162" s="159"/>
      <c r="AG162" t="s">
        <v>125</v>
      </c>
    </row>
    <row r="163" spans="1:60" outlineLevel="1" x14ac:dyDescent="0.2">
      <c r="A163" s="172">
        <v>103</v>
      </c>
      <c r="B163" s="173" t="s">
        <v>415</v>
      </c>
      <c r="C163" s="181" t="s">
        <v>416</v>
      </c>
      <c r="D163" s="174" t="s">
        <v>272</v>
      </c>
      <c r="E163" s="175">
        <v>1</v>
      </c>
      <c r="F163" s="176"/>
      <c r="G163" s="171">
        <f>E163*F163</f>
        <v>0</v>
      </c>
      <c r="H163" s="154">
        <v>0</v>
      </c>
      <c r="I163" s="154">
        <f>ROUND(E163*H163,2)</f>
        <v>0</v>
      </c>
      <c r="J163" s="154">
        <v>8000</v>
      </c>
      <c r="K163" s="154">
        <f>ROUND(E163*J163,2)</f>
        <v>8000</v>
      </c>
      <c r="L163" s="154">
        <v>21</v>
      </c>
      <c r="M163" s="154">
        <f>G163*(1+L163/100)</f>
        <v>0</v>
      </c>
      <c r="N163" s="154">
        <v>0</v>
      </c>
      <c r="O163" s="154">
        <f>ROUND(E163*N163,2)</f>
        <v>0</v>
      </c>
      <c r="P163" s="154">
        <v>0</v>
      </c>
      <c r="Q163" s="154">
        <f>ROUND(E163*P163,2)</f>
        <v>0</v>
      </c>
      <c r="R163" s="154"/>
      <c r="S163" s="154" t="s">
        <v>417</v>
      </c>
      <c r="T163" s="154" t="s">
        <v>171</v>
      </c>
      <c r="U163" s="154">
        <v>8.1900000000000001E-2</v>
      </c>
      <c r="V163" s="154">
        <f>ROUND(E163*U163,2)</f>
        <v>0.08</v>
      </c>
      <c r="W163" s="154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130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x14ac:dyDescent="0.2">
      <c r="A164" s="160" t="s">
        <v>124</v>
      </c>
      <c r="B164" s="161" t="s">
        <v>95</v>
      </c>
      <c r="C164" s="178" t="s">
        <v>96</v>
      </c>
      <c r="D164" s="162"/>
      <c r="E164" s="163"/>
      <c r="F164" s="164"/>
      <c r="G164" s="165">
        <f>SUMIF(AG165:AG170,"&lt;&gt;NOR",G165:G170)</f>
        <v>0</v>
      </c>
      <c r="H164" s="159"/>
      <c r="I164" s="159">
        <f>SUM(I165:I170)</f>
        <v>0</v>
      </c>
      <c r="J164" s="159"/>
      <c r="K164" s="159">
        <f>SUM(K165:K170)</f>
        <v>1542.1399999999999</v>
      </c>
      <c r="L164" s="159"/>
      <c r="M164" s="159">
        <f>SUM(M165:M170)</f>
        <v>0</v>
      </c>
      <c r="N164" s="159"/>
      <c r="O164" s="159">
        <f>SUM(O165:O170)</f>
        <v>0</v>
      </c>
      <c r="P164" s="159"/>
      <c r="Q164" s="159">
        <f>SUM(Q165:Q170)</f>
        <v>0</v>
      </c>
      <c r="R164" s="159"/>
      <c r="S164" s="159"/>
      <c r="T164" s="159"/>
      <c r="U164" s="159"/>
      <c r="V164" s="159">
        <f>SUM(V165:V170)</f>
        <v>2.5300000000000002</v>
      </c>
      <c r="W164" s="159"/>
      <c r="AG164" t="s">
        <v>125</v>
      </c>
    </row>
    <row r="165" spans="1:60" outlineLevel="1" x14ac:dyDescent="0.2">
      <c r="A165" s="172">
        <v>104</v>
      </c>
      <c r="B165" s="173" t="s">
        <v>418</v>
      </c>
      <c r="C165" s="181" t="s">
        <v>419</v>
      </c>
      <c r="D165" s="174" t="s">
        <v>211</v>
      </c>
      <c r="E165" s="175">
        <v>1.585</v>
      </c>
      <c r="F165" s="176"/>
      <c r="G165" s="171">
        <f t="shared" ref="G165:G170" si="38">E165*F165</f>
        <v>0</v>
      </c>
      <c r="H165" s="154">
        <v>0</v>
      </c>
      <c r="I165" s="154">
        <f t="shared" ref="I165:I170" si="39">ROUND(E165*H165,2)</f>
        <v>0</v>
      </c>
      <c r="J165" s="154">
        <v>227.5</v>
      </c>
      <c r="K165" s="154">
        <f t="shared" ref="K165:K170" si="40">ROUND(E165*J165,2)</f>
        <v>360.59</v>
      </c>
      <c r="L165" s="154">
        <v>21</v>
      </c>
      <c r="M165" s="154">
        <f t="shared" ref="M165:M170" si="41">G165*(1+L165/100)</f>
        <v>0</v>
      </c>
      <c r="N165" s="154">
        <v>0</v>
      </c>
      <c r="O165" s="154">
        <f t="shared" ref="O165:O170" si="42">ROUND(E165*N165,2)</f>
        <v>0</v>
      </c>
      <c r="P165" s="154">
        <v>0</v>
      </c>
      <c r="Q165" s="154">
        <f t="shared" ref="Q165:Q170" si="43">ROUND(E165*P165,2)</f>
        <v>0</v>
      </c>
      <c r="R165" s="154"/>
      <c r="S165" s="154" t="s">
        <v>129</v>
      </c>
      <c r="T165" s="154" t="s">
        <v>129</v>
      </c>
      <c r="U165" s="154">
        <v>0.94199999999999995</v>
      </c>
      <c r="V165" s="154">
        <f t="shared" ref="V165:V170" si="44">ROUND(E165*U165,2)</f>
        <v>1.49</v>
      </c>
      <c r="W165" s="154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420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2">
        <v>105</v>
      </c>
      <c r="B166" s="173" t="s">
        <v>421</v>
      </c>
      <c r="C166" s="181" t="s">
        <v>422</v>
      </c>
      <c r="D166" s="174" t="s">
        <v>211</v>
      </c>
      <c r="E166" s="175">
        <v>1.585</v>
      </c>
      <c r="F166" s="176"/>
      <c r="G166" s="171">
        <f t="shared" si="38"/>
        <v>0</v>
      </c>
      <c r="H166" s="154">
        <v>0</v>
      </c>
      <c r="I166" s="154">
        <f t="shared" si="39"/>
        <v>0</v>
      </c>
      <c r="J166" s="154">
        <v>111.5</v>
      </c>
      <c r="K166" s="154">
        <f t="shared" si="40"/>
        <v>176.73</v>
      </c>
      <c r="L166" s="154">
        <v>21</v>
      </c>
      <c r="M166" s="154">
        <f t="shared" si="41"/>
        <v>0</v>
      </c>
      <c r="N166" s="154">
        <v>0</v>
      </c>
      <c r="O166" s="154">
        <f t="shared" si="42"/>
        <v>0</v>
      </c>
      <c r="P166" s="154">
        <v>0</v>
      </c>
      <c r="Q166" s="154">
        <f t="shared" si="43"/>
        <v>0</v>
      </c>
      <c r="R166" s="154"/>
      <c r="S166" s="154" t="s">
        <v>129</v>
      </c>
      <c r="T166" s="154" t="s">
        <v>129</v>
      </c>
      <c r="U166" s="154">
        <v>0.16400000000000001</v>
      </c>
      <c r="V166" s="154">
        <f t="shared" si="44"/>
        <v>0.26</v>
      </c>
      <c r="W166" s="154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420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2">
        <v>106</v>
      </c>
      <c r="B167" s="173" t="s">
        <v>423</v>
      </c>
      <c r="C167" s="181" t="s">
        <v>424</v>
      </c>
      <c r="D167" s="174" t="s">
        <v>211</v>
      </c>
      <c r="E167" s="175">
        <v>1.585</v>
      </c>
      <c r="F167" s="176"/>
      <c r="G167" s="171">
        <f t="shared" si="38"/>
        <v>0</v>
      </c>
      <c r="H167" s="154">
        <v>0</v>
      </c>
      <c r="I167" s="154">
        <f t="shared" si="39"/>
        <v>0</v>
      </c>
      <c r="J167" s="154">
        <v>177</v>
      </c>
      <c r="K167" s="154">
        <f t="shared" si="40"/>
        <v>280.55</v>
      </c>
      <c r="L167" s="154">
        <v>21</v>
      </c>
      <c r="M167" s="154">
        <f t="shared" si="41"/>
        <v>0</v>
      </c>
      <c r="N167" s="154">
        <v>0</v>
      </c>
      <c r="O167" s="154">
        <f t="shared" si="42"/>
        <v>0</v>
      </c>
      <c r="P167" s="154">
        <v>0</v>
      </c>
      <c r="Q167" s="154">
        <f t="shared" si="43"/>
        <v>0</v>
      </c>
      <c r="R167" s="154"/>
      <c r="S167" s="154" t="s">
        <v>129</v>
      </c>
      <c r="T167" s="154" t="s">
        <v>129</v>
      </c>
      <c r="U167" s="154">
        <v>0.49</v>
      </c>
      <c r="V167" s="154">
        <f t="shared" si="44"/>
        <v>0.78</v>
      </c>
      <c r="W167" s="154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420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72">
        <v>107</v>
      </c>
      <c r="B168" s="173" t="s">
        <v>425</v>
      </c>
      <c r="C168" s="181" t="s">
        <v>426</v>
      </c>
      <c r="D168" s="174" t="s">
        <v>211</v>
      </c>
      <c r="E168" s="175">
        <v>15.85</v>
      </c>
      <c r="F168" s="176"/>
      <c r="G168" s="171">
        <f t="shared" si="38"/>
        <v>0</v>
      </c>
      <c r="H168" s="154">
        <v>0</v>
      </c>
      <c r="I168" s="154">
        <f t="shared" si="39"/>
        <v>0</v>
      </c>
      <c r="J168" s="154">
        <v>15</v>
      </c>
      <c r="K168" s="154">
        <f t="shared" si="40"/>
        <v>237.75</v>
      </c>
      <c r="L168" s="154">
        <v>21</v>
      </c>
      <c r="M168" s="154">
        <f t="shared" si="41"/>
        <v>0</v>
      </c>
      <c r="N168" s="154">
        <v>0</v>
      </c>
      <c r="O168" s="154">
        <f t="shared" si="42"/>
        <v>0</v>
      </c>
      <c r="P168" s="154">
        <v>0</v>
      </c>
      <c r="Q168" s="154">
        <f t="shared" si="43"/>
        <v>0</v>
      </c>
      <c r="R168" s="154"/>
      <c r="S168" s="154" t="s">
        <v>129</v>
      </c>
      <c r="T168" s="154" t="s">
        <v>129</v>
      </c>
      <c r="U168" s="154">
        <v>0</v>
      </c>
      <c r="V168" s="154">
        <f t="shared" si="44"/>
        <v>0</v>
      </c>
      <c r="W168" s="154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420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2">
        <v>108</v>
      </c>
      <c r="B169" s="173" t="s">
        <v>427</v>
      </c>
      <c r="C169" s="181" t="s">
        <v>428</v>
      </c>
      <c r="D169" s="174" t="s">
        <v>211</v>
      </c>
      <c r="E169" s="175">
        <v>1.585</v>
      </c>
      <c r="F169" s="176"/>
      <c r="G169" s="171">
        <f t="shared" si="38"/>
        <v>0</v>
      </c>
      <c r="H169" s="154">
        <v>0</v>
      </c>
      <c r="I169" s="154">
        <f t="shared" si="39"/>
        <v>0</v>
      </c>
      <c r="J169" s="154">
        <v>280</v>
      </c>
      <c r="K169" s="154">
        <f t="shared" si="40"/>
        <v>443.8</v>
      </c>
      <c r="L169" s="154">
        <v>21</v>
      </c>
      <c r="M169" s="154">
        <f t="shared" si="41"/>
        <v>0</v>
      </c>
      <c r="N169" s="154">
        <v>0</v>
      </c>
      <c r="O169" s="154">
        <f t="shared" si="42"/>
        <v>0</v>
      </c>
      <c r="P169" s="154">
        <v>0</v>
      </c>
      <c r="Q169" s="154">
        <f t="shared" si="43"/>
        <v>0</v>
      </c>
      <c r="R169" s="154"/>
      <c r="S169" s="154" t="s">
        <v>129</v>
      </c>
      <c r="T169" s="154" t="s">
        <v>129</v>
      </c>
      <c r="U169" s="154">
        <v>0</v>
      </c>
      <c r="V169" s="154">
        <f t="shared" si="44"/>
        <v>0</v>
      </c>
      <c r="W169" s="154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420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66">
        <v>109</v>
      </c>
      <c r="B170" s="167" t="s">
        <v>429</v>
      </c>
      <c r="C170" s="179" t="s">
        <v>430</v>
      </c>
      <c r="D170" s="168" t="s">
        <v>211</v>
      </c>
      <c r="E170" s="169">
        <v>3.56E-2</v>
      </c>
      <c r="F170" s="170"/>
      <c r="G170" s="171">
        <f t="shared" si="38"/>
        <v>0</v>
      </c>
      <c r="H170" s="154">
        <v>0</v>
      </c>
      <c r="I170" s="154">
        <f t="shared" si="39"/>
        <v>0</v>
      </c>
      <c r="J170" s="154">
        <v>1200</v>
      </c>
      <c r="K170" s="154">
        <f t="shared" si="40"/>
        <v>42.72</v>
      </c>
      <c r="L170" s="154">
        <v>21</v>
      </c>
      <c r="M170" s="154">
        <f t="shared" si="41"/>
        <v>0</v>
      </c>
      <c r="N170" s="154">
        <v>0</v>
      </c>
      <c r="O170" s="154">
        <f t="shared" si="42"/>
        <v>0</v>
      </c>
      <c r="P170" s="154">
        <v>0</v>
      </c>
      <c r="Q170" s="154">
        <f t="shared" si="43"/>
        <v>0</v>
      </c>
      <c r="R170" s="154"/>
      <c r="S170" s="154" t="s">
        <v>129</v>
      </c>
      <c r="T170" s="154" t="s">
        <v>129</v>
      </c>
      <c r="U170" s="154">
        <v>0</v>
      </c>
      <c r="V170" s="154">
        <f t="shared" si="44"/>
        <v>0</v>
      </c>
      <c r="W170" s="154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130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x14ac:dyDescent="0.2">
      <c r="A171" s="5"/>
      <c r="B171" s="6"/>
      <c r="C171" s="183"/>
      <c r="D171" s="8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AE171">
        <v>15</v>
      </c>
      <c r="AF171">
        <v>21</v>
      </c>
    </row>
    <row r="172" spans="1:60" x14ac:dyDescent="0.2">
      <c r="C172" s="184"/>
      <c r="D172" s="37" t="s">
        <v>484</v>
      </c>
      <c r="G172" s="89">
        <f>G164+G162+G156+G153+G139+G133+G118+G112+G106+G87+G72+G61+G54+G52+G37+G34+G19+G16+G8</f>
        <v>0</v>
      </c>
      <c r="AG172" t="s">
        <v>431</v>
      </c>
    </row>
    <row r="173" spans="1:60" x14ac:dyDescent="0.2">
      <c r="D173" s="140"/>
    </row>
    <row r="174" spans="1:60" x14ac:dyDescent="0.2">
      <c r="D174" s="140"/>
    </row>
    <row r="175" spans="1:60" x14ac:dyDescent="0.2">
      <c r="D175" s="140"/>
    </row>
    <row r="176" spans="1:60" x14ac:dyDescent="0.2">
      <c r="D176" s="140"/>
    </row>
    <row r="177" spans="4:4" x14ac:dyDescent="0.2">
      <c r="D177" s="140"/>
    </row>
    <row r="178" spans="4:4" x14ac:dyDescent="0.2">
      <c r="D178" s="140"/>
    </row>
    <row r="179" spans="4:4" x14ac:dyDescent="0.2">
      <c r="D179" s="140"/>
    </row>
    <row r="180" spans="4:4" x14ac:dyDescent="0.2">
      <c r="D180" s="140"/>
    </row>
    <row r="181" spans="4:4" x14ac:dyDescent="0.2">
      <c r="D181" s="140"/>
    </row>
    <row r="182" spans="4:4" x14ac:dyDescent="0.2">
      <c r="D182" s="140"/>
    </row>
    <row r="183" spans="4:4" x14ac:dyDescent="0.2">
      <c r="D183" s="140"/>
    </row>
    <row r="184" spans="4:4" x14ac:dyDescent="0.2">
      <c r="D184" s="140"/>
    </row>
    <row r="185" spans="4:4" x14ac:dyDescent="0.2">
      <c r="D185" s="140"/>
    </row>
    <row r="186" spans="4:4" x14ac:dyDescent="0.2">
      <c r="D186" s="140"/>
    </row>
    <row r="187" spans="4:4" x14ac:dyDescent="0.2">
      <c r="D187" s="140"/>
    </row>
    <row r="188" spans="4:4" x14ac:dyDescent="0.2">
      <c r="D188" s="140"/>
    </row>
    <row r="189" spans="4:4" x14ac:dyDescent="0.2">
      <c r="D189" s="140"/>
    </row>
    <row r="190" spans="4:4" x14ac:dyDescent="0.2">
      <c r="D190" s="140"/>
    </row>
    <row r="191" spans="4:4" x14ac:dyDescent="0.2">
      <c r="D191" s="140"/>
    </row>
    <row r="192" spans="4:4" x14ac:dyDescent="0.2">
      <c r="D192" s="140"/>
    </row>
    <row r="193" spans="4:4" x14ac:dyDescent="0.2">
      <c r="D193" s="140"/>
    </row>
    <row r="194" spans="4:4" x14ac:dyDescent="0.2">
      <c r="D194" s="140"/>
    </row>
    <row r="195" spans="4:4" x14ac:dyDescent="0.2">
      <c r="D195" s="140"/>
    </row>
    <row r="196" spans="4:4" x14ac:dyDescent="0.2">
      <c r="D196" s="140"/>
    </row>
    <row r="197" spans="4:4" x14ac:dyDescent="0.2">
      <c r="D197" s="140"/>
    </row>
    <row r="198" spans="4:4" x14ac:dyDescent="0.2">
      <c r="D198" s="140"/>
    </row>
    <row r="199" spans="4:4" x14ac:dyDescent="0.2">
      <c r="D199" s="140"/>
    </row>
    <row r="200" spans="4:4" x14ac:dyDescent="0.2">
      <c r="D200" s="140"/>
    </row>
    <row r="201" spans="4:4" x14ac:dyDescent="0.2">
      <c r="D201" s="140"/>
    </row>
    <row r="202" spans="4:4" x14ac:dyDescent="0.2">
      <c r="D202" s="140"/>
    </row>
    <row r="203" spans="4:4" x14ac:dyDescent="0.2">
      <c r="D203" s="140"/>
    </row>
    <row r="204" spans="4:4" x14ac:dyDescent="0.2">
      <c r="D204" s="140"/>
    </row>
    <row r="205" spans="4:4" x14ac:dyDescent="0.2">
      <c r="D205" s="140"/>
    </row>
    <row r="206" spans="4:4" x14ac:dyDescent="0.2">
      <c r="D206" s="140"/>
    </row>
    <row r="207" spans="4:4" x14ac:dyDescent="0.2">
      <c r="D207" s="140"/>
    </row>
    <row r="208" spans="4:4" x14ac:dyDescent="0.2">
      <c r="D208" s="140"/>
    </row>
    <row r="209" spans="4:4" x14ac:dyDescent="0.2">
      <c r="D209" s="140"/>
    </row>
    <row r="210" spans="4:4" x14ac:dyDescent="0.2">
      <c r="D210" s="140"/>
    </row>
    <row r="211" spans="4:4" x14ac:dyDescent="0.2">
      <c r="D211" s="140"/>
    </row>
    <row r="212" spans="4:4" x14ac:dyDescent="0.2">
      <c r="D212" s="140"/>
    </row>
    <row r="213" spans="4:4" x14ac:dyDescent="0.2">
      <c r="D213" s="140"/>
    </row>
    <row r="214" spans="4:4" x14ac:dyDescent="0.2">
      <c r="D214" s="140"/>
    </row>
    <row r="215" spans="4:4" x14ac:dyDescent="0.2">
      <c r="D215" s="140"/>
    </row>
    <row r="216" spans="4:4" x14ac:dyDescent="0.2">
      <c r="D216" s="140"/>
    </row>
    <row r="217" spans="4:4" x14ac:dyDescent="0.2">
      <c r="D217" s="140"/>
    </row>
    <row r="218" spans="4:4" x14ac:dyDescent="0.2">
      <c r="D218" s="140"/>
    </row>
    <row r="219" spans="4:4" x14ac:dyDescent="0.2">
      <c r="D219" s="140"/>
    </row>
    <row r="220" spans="4:4" x14ac:dyDescent="0.2">
      <c r="D220" s="140"/>
    </row>
    <row r="221" spans="4:4" x14ac:dyDescent="0.2">
      <c r="D221" s="140"/>
    </row>
    <row r="222" spans="4:4" x14ac:dyDescent="0.2">
      <c r="D222" s="140"/>
    </row>
    <row r="223" spans="4:4" x14ac:dyDescent="0.2">
      <c r="D223" s="140"/>
    </row>
    <row r="224" spans="4:4" x14ac:dyDescent="0.2">
      <c r="D224" s="140"/>
    </row>
    <row r="225" spans="4:4" x14ac:dyDescent="0.2">
      <c r="D225" s="140"/>
    </row>
    <row r="226" spans="4:4" x14ac:dyDescent="0.2">
      <c r="D226" s="140"/>
    </row>
    <row r="227" spans="4:4" x14ac:dyDescent="0.2">
      <c r="D227" s="140"/>
    </row>
    <row r="228" spans="4:4" x14ac:dyDescent="0.2">
      <c r="D228" s="140"/>
    </row>
    <row r="229" spans="4:4" x14ac:dyDescent="0.2">
      <c r="D229" s="140"/>
    </row>
    <row r="230" spans="4:4" x14ac:dyDescent="0.2">
      <c r="D230" s="140"/>
    </row>
    <row r="231" spans="4:4" x14ac:dyDescent="0.2">
      <c r="D231" s="140"/>
    </row>
    <row r="232" spans="4:4" x14ac:dyDescent="0.2">
      <c r="D232" s="140"/>
    </row>
    <row r="233" spans="4:4" x14ac:dyDescent="0.2">
      <c r="D233" s="140"/>
    </row>
    <row r="234" spans="4:4" x14ac:dyDescent="0.2">
      <c r="D234" s="140"/>
    </row>
    <row r="235" spans="4:4" x14ac:dyDescent="0.2">
      <c r="D235" s="140"/>
    </row>
    <row r="236" spans="4:4" x14ac:dyDescent="0.2">
      <c r="D236" s="140"/>
    </row>
    <row r="237" spans="4:4" x14ac:dyDescent="0.2">
      <c r="D237" s="140"/>
    </row>
    <row r="238" spans="4:4" x14ac:dyDescent="0.2">
      <c r="D238" s="140"/>
    </row>
    <row r="239" spans="4:4" x14ac:dyDescent="0.2">
      <c r="D239" s="140"/>
    </row>
    <row r="240" spans="4:4" x14ac:dyDescent="0.2">
      <c r="D240" s="140"/>
    </row>
    <row r="241" spans="4:4" x14ac:dyDescent="0.2">
      <c r="D241" s="140"/>
    </row>
    <row r="242" spans="4:4" x14ac:dyDescent="0.2">
      <c r="D242" s="140"/>
    </row>
    <row r="243" spans="4:4" x14ac:dyDescent="0.2">
      <c r="D243" s="140"/>
    </row>
    <row r="244" spans="4:4" x14ac:dyDescent="0.2">
      <c r="D244" s="140"/>
    </row>
    <row r="245" spans="4:4" x14ac:dyDescent="0.2">
      <c r="D245" s="140"/>
    </row>
    <row r="246" spans="4:4" x14ac:dyDescent="0.2">
      <c r="D246" s="140"/>
    </row>
    <row r="247" spans="4:4" x14ac:dyDescent="0.2">
      <c r="D247" s="140"/>
    </row>
    <row r="248" spans="4:4" x14ac:dyDescent="0.2">
      <c r="D248" s="140"/>
    </row>
    <row r="249" spans="4:4" x14ac:dyDescent="0.2">
      <c r="D249" s="140"/>
    </row>
    <row r="250" spans="4:4" x14ac:dyDescent="0.2">
      <c r="D250" s="140"/>
    </row>
    <row r="251" spans="4:4" x14ac:dyDescent="0.2">
      <c r="D251" s="140"/>
    </row>
    <row r="252" spans="4:4" x14ac:dyDescent="0.2">
      <c r="D252" s="140"/>
    </row>
    <row r="253" spans="4:4" x14ac:dyDescent="0.2">
      <c r="D253" s="140"/>
    </row>
    <row r="254" spans="4:4" x14ac:dyDescent="0.2">
      <c r="D254" s="140"/>
    </row>
    <row r="255" spans="4:4" x14ac:dyDescent="0.2">
      <c r="D255" s="140"/>
    </row>
    <row r="256" spans="4:4" x14ac:dyDescent="0.2">
      <c r="D256" s="140"/>
    </row>
    <row r="257" spans="4:4" x14ac:dyDescent="0.2">
      <c r="D257" s="140"/>
    </row>
    <row r="258" spans="4:4" x14ac:dyDescent="0.2">
      <c r="D258" s="140"/>
    </row>
    <row r="259" spans="4:4" x14ac:dyDescent="0.2">
      <c r="D259" s="140"/>
    </row>
    <row r="260" spans="4:4" x14ac:dyDescent="0.2">
      <c r="D260" s="140"/>
    </row>
    <row r="261" spans="4:4" x14ac:dyDescent="0.2">
      <c r="D261" s="140"/>
    </row>
    <row r="262" spans="4:4" x14ac:dyDescent="0.2">
      <c r="D262" s="140"/>
    </row>
    <row r="263" spans="4:4" x14ac:dyDescent="0.2">
      <c r="D263" s="140"/>
    </row>
    <row r="264" spans="4:4" x14ac:dyDescent="0.2">
      <c r="D264" s="140"/>
    </row>
    <row r="265" spans="4:4" x14ac:dyDescent="0.2">
      <c r="D265" s="140"/>
    </row>
    <row r="266" spans="4:4" x14ac:dyDescent="0.2">
      <c r="D266" s="140"/>
    </row>
    <row r="267" spans="4:4" x14ac:dyDescent="0.2">
      <c r="D267" s="140"/>
    </row>
    <row r="268" spans="4:4" x14ac:dyDescent="0.2">
      <c r="D268" s="140"/>
    </row>
    <row r="269" spans="4:4" x14ac:dyDescent="0.2">
      <c r="D269" s="140"/>
    </row>
    <row r="270" spans="4:4" x14ac:dyDescent="0.2">
      <c r="D270" s="140"/>
    </row>
    <row r="271" spans="4:4" x14ac:dyDescent="0.2">
      <c r="D271" s="140"/>
    </row>
    <row r="272" spans="4:4" x14ac:dyDescent="0.2">
      <c r="D272" s="140"/>
    </row>
    <row r="273" spans="4:4" x14ac:dyDescent="0.2">
      <c r="D273" s="140"/>
    </row>
    <row r="274" spans="4:4" x14ac:dyDescent="0.2">
      <c r="D274" s="140"/>
    </row>
    <row r="275" spans="4:4" x14ac:dyDescent="0.2">
      <c r="D275" s="140"/>
    </row>
    <row r="276" spans="4:4" x14ac:dyDescent="0.2">
      <c r="D276" s="140"/>
    </row>
    <row r="277" spans="4:4" x14ac:dyDescent="0.2">
      <c r="D277" s="140"/>
    </row>
    <row r="278" spans="4:4" x14ac:dyDescent="0.2">
      <c r="D278" s="140"/>
    </row>
    <row r="279" spans="4:4" x14ac:dyDescent="0.2">
      <c r="D279" s="140"/>
    </row>
    <row r="280" spans="4:4" x14ac:dyDescent="0.2">
      <c r="D280" s="140"/>
    </row>
    <row r="281" spans="4:4" x14ac:dyDescent="0.2">
      <c r="D281" s="140"/>
    </row>
    <row r="282" spans="4:4" x14ac:dyDescent="0.2">
      <c r="D282" s="140"/>
    </row>
    <row r="283" spans="4:4" x14ac:dyDescent="0.2">
      <c r="D283" s="140"/>
    </row>
    <row r="284" spans="4:4" x14ac:dyDescent="0.2">
      <c r="D284" s="140"/>
    </row>
    <row r="285" spans="4:4" x14ac:dyDescent="0.2">
      <c r="D285" s="140"/>
    </row>
    <row r="286" spans="4:4" x14ac:dyDescent="0.2">
      <c r="D286" s="140"/>
    </row>
    <row r="287" spans="4:4" x14ac:dyDescent="0.2">
      <c r="D287" s="140"/>
    </row>
    <row r="288" spans="4:4" x14ac:dyDescent="0.2">
      <c r="D288" s="140"/>
    </row>
    <row r="289" spans="4:4" x14ac:dyDescent="0.2">
      <c r="D289" s="140"/>
    </row>
    <row r="290" spans="4:4" x14ac:dyDescent="0.2">
      <c r="D290" s="140"/>
    </row>
    <row r="291" spans="4:4" x14ac:dyDescent="0.2">
      <c r="D291" s="140"/>
    </row>
    <row r="292" spans="4:4" x14ac:dyDescent="0.2">
      <c r="D292" s="140"/>
    </row>
    <row r="293" spans="4:4" x14ac:dyDescent="0.2">
      <c r="D293" s="140"/>
    </row>
    <row r="294" spans="4:4" x14ac:dyDescent="0.2">
      <c r="D294" s="140"/>
    </row>
    <row r="295" spans="4:4" x14ac:dyDescent="0.2">
      <c r="D295" s="140"/>
    </row>
    <row r="296" spans="4:4" x14ac:dyDescent="0.2">
      <c r="D296" s="140"/>
    </row>
    <row r="297" spans="4:4" x14ac:dyDescent="0.2">
      <c r="D297" s="140"/>
    </row>
    <row r="298" spans="4:4" x14ac:dyDescent="0.2">
      <c r="D298" s="140"/>
    </row>
    <row r="299" spans="4:4" x14ac:dyDescent="0.2">
      <c r="D299" s="140"/>
    </row>
    <row r="300" spans="4:4" x14ac:dyDescent="0.2">
      <c r="D300" s="140"/>
    </row>
    <row r="301" spans="4:4" x14ac:dyDescent="0.2">
      <c r="D301" s="140"/>
    </row>
    <row r="302" spans="4:4" x14ac:dyDescent="0.2">
      <c r="D302" s="140"/>
    </row>
    <row r="303" spans="4:4" x14ac:dyDescent="0.2">
      <c r="D303" s="140"/>
    </row>
    <row r="304" spans="4:4" x14ac:dyDescent="0.2">
      <c r="D304" s="140"/>
    </row>
    <row r="305" spans="4:4" x14ac:dyDescent="0.2">
      <c r="D305" s="140"/>
    </row>
    <row r="306" spans="4:4" x14ac:dyDescent="0.2">
      <c r="D306" s="140"/>
    </row>
    <row r="307" spans="4:4" x14ac:dyDescent="0.2">
      <c r="D307" s="140"/>
    </row>
    <row r="308" spans="4:4" x14ac:dyDescent="0.2">
      <c r="D308" s="140"/>
    </row>
    <row r="309" spans="4:4" x14ac:dyDescent="0.2">
      <c r="D309" s="140"/>
    </row>
    <row r="310" spans="4:4" x14ac:dyDescent="0.2">
      <c r="D310" s="140"/>
    </row>
    <row r="311" spans="4:4" x14ac:dyDescent="0.2">
      <c r="D311" s="140"/>
    </row>
    <row r="312" spans="4:4" x14ac:dyDescent="0.2">
      <c r="D312" s="140"/>
    </row>
    <row r="313" spans="4:4" x14ac:dyDescent="0.2">
      <c r="D313" s="140"/>
    </row>
    <row r="314" spans="4:4" x14ac:dyDescent="0.2">
      <c r="D314" s="140"/>
    </row>
    <row r="315" spans="4:4" x14ac:dyDescent="0.2">
      <c r="D315" s="140"/>
    </row>
    <row r="316" spans="4:4" x14ac:dyDescent="0.2">
      <c r="D316" s="140"/>
    </row>
    <row r="317" spans="4:4" x14ac:dyDescent="0.2">
      <c r="D317" s="140"/>
    </row>
    <row r="318" spans="4:4" x14ac:dyDescent="0.2">
      <c r="D318" s="140"/>
    </row>
    <row r="319" spans="4:4" x14ac:dyDescent="0.2">
      <c r="D319" s="140"/>
    </row>
    <row r="320" spans="4:4" x14ac:dyDescent="0.2">
      <c r="D320" s="140"/>
    </row>
    <row r="321" spans="4:4" x14ac:dyDescent="0.2">
      <c r="D321" s="140"/>
    </row>
    <row r="322" spans="4:4" x14ac:dyDescent="0.2">
      <c r="D322" s="140"/>
    </row>
    <row r="323" spans="4:4" x14ac:dyDescent="0.2">
      <c r="D323" s="140"/>
    </row>
    <row r="324" spans="4:4" x14ac:dyDescent="0.2">
      <c r="D324" s="140"/>
    </row>
    <row r="325" spans="4:4" x14ac:dyDescent="0.2">
      <c r="D325" s="140"/>
    </row>
    <row r="326" spans="4:4" x14ac:dyDescent="0.2">
      <c r="D326" s="140"/>
    </row>
    <row r="327" spans="4:4" x14ac:dyDescent="0.2">
      <c r="D327" s="140"/>
    </row>
    <row r="328" spans="4:4" x14ac:dyDescent="0.2">
      <c r="D328" s="140"/>
    </row>
    <row r="329" spans="4:4" x14ac:dyDescent="0.2">
      <c r="D329" s="140"/>
    </row>
    <row r="330" spans="4:4" x14ac:dyDescent="0.2">
      <c r="D330" s="140"/>
    </row>
    <row r="331" spans="4:4" x14ac:dyDescent="0.2">
      <c r="D331" s="140"/>
    </row>
    <row r="332" spans="4:4" x14ac:dyDescent="0.2">
      <c r="D332" s="140"/>
    </row>
    <row r="333" spans="4:4" x14ac:dyDescent="0.2">
      <c r="D333" s="140"/>
    </row>
    <row r="334" spans="4:4" x14ac:dyDescent="0.2">
      <c r="D334" s="140"/>
    </row>
    <row r="335" spans="4:4" x14ac:dyDescent="0.2">
      <c r="D335" s="140"/>
    </row>
    <row r="336" spans="4:4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88" customWidth="1"/>
    <col min="3" max="3" width="38.28515625" style="8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7</v>
      </c>
      <c r="B1" s="238"/>
      <c r="C1" s="238"/>
      <c r="D1" s="238"/>
      <c r="E1" s="238"/>
      <c r="F1" s="238"/>
      <c r="G1" s="238"/>
      <c r="AG1" t="s">
        <v>100</v>
      </c>
    </row>
    <row r="2" spans="1:60" ht="24.95" customHeight="1" x14ac:dyDescent="0.2">
      <c r="A2" s="141" t="s">
        <v>8</v>
      </c>
      <c r="B2" s="76" t="s">
        <v>43</v>
      </c>
      <c r="C2" s="239" t="s">
        <v>466</v>
      </c>
      <c r="D2" s="240"/>
      <c r="E2" s="240"/>
      <c r="F2" s="240"/>
      <c r="G2" s="241"/>
      <c r="AG2" t="s">
        <v>101</v>
      </c>
    </row>
    <row r="3" spans="1:60" ht="24.95" customHeight="1" x14ac:dyDescent="0.2">
      <c r="A3" s="141" t="s">
        <v>9</v>
      </c>
      <c r="B3" s="76" t="s">
        <v>49</v>
      </c>
      <c r="C3" s="239" t="s">
        <v>487</v>
      </c>
      <c r="D3" s="240"/>
      <c r="E3" s="240"/>
      <c r="F3" s="240"/>
      <c r="G3" s="241"/>
      <c r="AC3" s="88" t="s">
        <v>101</v>
      </c>
      <c r="AG3" t="s">
        <v>102</v>
      </c>
    </row>
    <row r="4" spans="1:60" ht="24.95" customHeight="1" x14ac:dyDescent="0.2">
      <c r="A4" s="142" t="s">
        <v>10</v>
      </c>
      <c r="B4" s="143" t="s">
        <v>47</v>
      </c>
      <c r="C4" s="242" t="s">
        <v>51</v>
      </c>
      <c r="D4" s="243"/>
      <c r="E4" s="243"/>
      <c r="F4" s="243"/>
      <c r="G4" s="244"/>
      <c r="AG4" t="s">
        <v>103</v>
      </c>
    </row>
    <row r="5" spans="1:60" x14ac:dyDescent="0.2">
      <c r="D5" s="140"/>
    </row>
    <row r="6" spans="1:60" ht="38.25" x14ac:dyDescent="0.2">
      <c r="A6" s="145" t="s">
        <v>104</v>
      </c>
      <c r="B6" s="147" t="s">
        <v>105</v>
      </c>
      <c r="C6" s="147" t="s">
        <v>106</v>
      </c>
      <c r="D6" s="146" t="s">
        <v>107</v>
      </c>
      <c r="E6" s="145" t="s">
        <v>108</v>
      </c>
      <c r="F6" s="144" t="s">
        <v>109</v>
      </c>
      <c r="G6" s="145" t="s">
        <v>31</v>
      </c>
      <c r="H6" s="148" t="s">
        <v>32</v>
      </c>
      <c r="I6" s="148" t="s">
        <v>110</v>
      </c>
      <c r="J6" s="148" t="s">
        <v>33</v>
      </c>
      <c r="K6" s="148" t="s">
        <v>111</v>
      </c>
      <c r="L6" s="148" t="s">
        <v>112</v>
      </c>
      <c r="M6" s="148" t="s">
        <v>113</v>
      </c>
      <c r="N6" s="148" t="s">
        <v>114</v>
      </c>
      <c r="O6" s="148" t="s">
        <v>115</v>
      </c>
      <c r="P6" s="148" t="s">
        <v>116</v>
      </c>
      <c r="Q6" s="148" t="s">
        <v>117</v>
      </c>
      <c r="R6" s="148" t="s">
        <v>118</v>
      </c>
      <c r="S6" s="148" t="s">
        <v>119</v>
      </c>
      <c r="T6" s="148" t="s">
        <v>120</v>
      </c>
      <c r="U6" s="148" t="s">
        <v>121</v>
      </c>
      <c r="V6" s="148" t="s">
        <v>122</v>
      </c>
      <c r="W6" s="148" t="s">
        <v>123</v>
      </c>
    </row>
    <row r="7" spans="1:60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 x14ac:dyDescent="0.2">
      <c r="A8" s="160" t="s">
        <v>124</v>
      </c>
      <c r="B8" s="161" t="s">
        <v>47</v>
      </c>
      <c r="C8" s="178" t="s">
        <v>56</v>
      </c>
      <c r="D8" s="162"/>
      <c r="E8" s="163"/>
      <c r="F8" s="164"/>
      <c r="G8" s="165">
        <f>SUMIF(AG9:AG16,"&lt;&gt;NOR",G9:G16)</f>
        <v>0</v>
      </c>
      <c r="H8" s="159"/>
      <c r="I8" s="159">
        <f>SUM(I9:I16)</f>
        <v>1472.99</v>
      </c>
      <c r="J8" s="159"/>
      <c r="K8" s="159">
        <f>SUM(K9:K16)</f>
        <v>9963.8500000000022</v>
      </c>
      <c r="L8" s="159"/>
      <c r="M8" s="159">
        <f>SUM(M9:M16)</f>
        <v>0</v>
      </c>
      <c r="N8" s="159"/>
      <c r="O8" s="159">
        <f>SUM(O9:O16)</f>
        <v>5.03</v>
      </c>
      <c r="P8" s="159"/>
      <c r="Q8" s="159">
        <f>SUM(Q9:Q16)</f>
        <v>0</v>
      </c>
      <c r="R8" s="159"/>
      <c r="S8" s="159"/>
      <c r="T8" s="159"/>
      <c r="U8" s="159"/>
      <c r="V8" s="159">
        <f>SUM(V9:V16)</f>
        <v>37.119999999999997</v>
      </c>
      <c r="W8" s="159"/>
      <c r="AG8" t="s">
        <v>125</v>
      </c>
    </row>
    <row r="9" spans="1:60" outlineLevel="1" x14ac:dyDescent="0.2">
      <c r="A9" s="172">
        <v>1</v>
      </c>
      <c r="B9" s="173" t="s">
        <v>432</v>
      </c>
      <c r="C9" s="181" t="s">
        <v>433</v>
      </c>
      <c r="D9" s="174" t="s">
        <v>139</v>
      </c>
      <c r="E9" s="175">
        <v>18</v>
      </c>
      <c r="F9" s="176"/>
      <c r="G9" s="177">
        <f>E9*F9</f>
        <v>0</v>
      </c>
      <c r="H9" s="154">
        <v>0</v>
      </c>
      <c r="I9" s="154">
        <f>ROUND(E9*H9,2)</f>
        <v>0</v>
      </c>
      <c r="J9" s="154">
        <v>413.5</v>
      </c>
      <c r="K9" s="154">
        <f>ROUND(E9*J9,2)</f>
        <v>7443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4" t="s">
        <v>129</v>
      </c>
      <c r="T9" s="154" t="s">
        <v>129</v>
      </c>
      <c r="U9" s="154">
        <v>1.58985</v>
      </c>
      <c r="V9" s="154">
        <f>ROUND(E9*U9,2)</f>
        <v>28.62</v>
      </c>
      <c r="W9" s="154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130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2">
        <v>2</v>
      </c>
      <c r="B10" s="173" t="s">
        <v>434</v>
      </c>
      <c r="C10" s="181" t="s">
        <v>435</v>
      </c>
      <c r="D10" s="174" t="s">
        <v>139</v>
      </c>
      <c r="E10" s="175">
        <v>18</v>
      </c>
      <c r="F10" s="176"/>
      <c r="G10" s="177">
        <f t="shared" ref="G10:G11" si="0">E10*F10</f>
        <v>0</v>
      </c>
      <c r="H10" s="154">
        <v>0</v>
      </c>
      <c r="I10" s="154">
        <f>ROUND(E10*H10,2)</f>
        <v>0</v>
      </c>
      <c r="J10" s="154">
        <v>56.2</v>
      </c>
      <c r="K10" s="154">
        <f>ROUND(E10*J10,2)</f>
        <v>1011.6</v>
      </c>
      <c r="L10" s="154">
        <v>21</v>
      </c>
      <c r="M10" s="154">
        <f>G10*(1+L10/100)</f>
        <v>0</v>
      </c>
      <c r="N10" s="154">
        <v>0</v>
      </c>
      <c r="O10" s="154">
        <f>ROUND(E10*N10,2)</f>
        <v>0</v>
      </c>
      <c r="P10" s="154">
        <v>0</v>
      </c>
      <c r="Q10" s="154">
        <f>ROUND(E10*P10,2)</f>
        <v>0</v>
      </c>
      <c r="R10" s="154"/>
      <c r="S10" s="154" t="s">
        <v>129</v>
      </c>
      <c r="T10" s="154" t="s">
        <v>129</v>
      </c>
      <c r="U10" s="154">
        <v>0.216</v>
      </c>
      <c r="V10" s="154">
        <f>ROUND(E10*U10,2)</f>
        <v>3.89</v>
      </c>
      <c r="W10" s="154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130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66">
        <v>3</v>
      </c>
      <c r="B11" s="167" t="s">
        <v>436</v>
      </c>
      <c r="C11" s="179" t="s">
        <v>437</v>
      </c>
      <c r="D11" s="168" t="s">
        <v>438</v>
      </c>
      <c r="E11" s="169">
        <v>0.72</v>
      </c>
      <c r="F11" s="170"/>
      <c r="G11" s="171">
        <f t="shared" si="0"/>
        <v>0</v>
      </c>
      <c r="H11" s="154">
        <v>546.52</v>
      </c>
      <c r="I11" s="154">
        <f>ROUND(E11*H11,2)</f>
        <v>393.49</v>
      </c>
      <c r="J11" s="154">
        <v>352.48</v>
      </c>
      <c r="K11" s="154">
        <f>ROUND(E11*J11,2)</f>
        <v>253.79</v>
      </c>
      <c r="L11" s="154">
        <v>21</v>
      </c>
      <c r="M11" s="154">
        <f>G11*(1+L11/100)</f>
        <v>0</v>
      </c>
      <c r="N11" s="154">
        <v>1.8907700000000001</v>
      </c>
      <c r="O11" s="154">
        <f>ROUND(E11*N11,2)</f>
        <v>1.36</v>
      </c>
      <c r="P11" s="154">
        <v>0</v>
      </c>
      <c r="Q11" s="154">
        <f>ROUND(E11*P11,2)</f>
        <v>0</v>
      </c>
      <c r="R11" s="154"/>
      <c r="S11" s="154" t="s">
        <v>129</v>
      </c>
      <c r="T11" s="154" t="s">
        <v>129</v>
      </c>
      <c r="U11" s="154">
        <v>1.3169999999999999</v>
      </c>
      <c r="V11" s="154">
        <f>ROUND(E11*U11,2)</f>
        <v>0.95</v>
      </c>
      <c r="W11" s="154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130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2"/>
      <c r="B12" s="153"/>
      <c r="C12" s="180" t="s">
        <v>439</v>
      </c>
      <c r="D12" s="155"/>
      <c r="E12" s="156">
        <v>0.72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132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66">
        <v>4</v>
      </c>
      <c r="B13" s="167" t="s">
        <v>440</v>
      </c>
      <c r="C13" s="179" t="s">
        <v>441</v>
      </c>
      <c r="D13" s="168" t="s">
        <v>438</v>
      </c>
      <c r="E13" s="169">
        <v>2.16</v>
      </c>
      <c r="F13" s="170"/>
      <c r="G13" s="171">
        <f>E13*F13</f>
        <v>0</v>
      </c>
      <c r="H13" s="154">
        <v>499.77</v>
      </c>
      <c r="I13" s="154">
        <f>ROUND(E13*H13,2)</f>
        <v>1079.5</v>
      </c>
      <c r="J13" s="154">
        <v>421.23</v>
      </c>
      <c r="K13" s="154">
        <f>ROUND(E13*J13,2)</f>
        <v>909.86</v>
      </c>
      <c r="L13" s="154">
        <v>21</v>
      </c>
      <c r="M13" s="154">
        <f>G13*(1+L13/100)</f>
        <v>0</v>
      </c>
      <c r="N13" s="154">
        <v>1.7</v>
      </c>
      <c r="O13" s="154">
        <f>ROUND(E13*N13,2)</f>
        <v>3.67</v>
      </c>
      <c r="P13" s="154">
        <v>0</v>
      </c>
      <c r="Q13" s="154">
        <f>ROUND(E13*P13,2)</f>
        <v>0</v>
      </c>
      <c r="R13" s="154"/>
      <c r="S13" s="154" t="s">
        <v>129</v>
      </c>
      <c r="T13" s="154" t="s">
        <v>129</v>
      </c>
      <c r="U13" s="154">
        <v>1.587</v>
      </c>
      <c r="V13" s="154">
        <f>ROUND(E13*U13,2)</f>
        <v>3.43</v>
      </c>
      <c r="W13" s="154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130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2"/>
      <c r="B14" s="153"/>
      <c r="C14" s="180" t="s">
        <v>442</v>
      </c>
      <c r="D14" s="155"/>
      <c r="E14" s="156">
        <v>2.16</v>
      </c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132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6">
        <v>5</v>
      </c>
      <c r="B15" s="167" t="s">
        <v>443</v>
      </c>
      <c r="C15" s="179" t="s">
        <v>444</v>
      </c>
      <c r="D15" s="168" t="s">
        <v>128</v>
      </c>
      <c r="E15" s="169">
        <v>28.8</v>
      </c>
      <c r="F15" s="170"/>
      <c r="G15" s="171">
        <f>E15*F15</f>
        <v>0</v>
      </c>
      <c r="H15" s="154">
        <v>0</v>
      </c>
      <c r="I15" s="154">
        <f>ROUND(E15*H15,2)</f>
        <v>0</v>
      </c>
      <c r="J15" s="154">
        <v>12</v>
      </c>
      <c r="K15" s="154">
        <f>ROUND(E15*J15,2)</f>
        <v>345.6</v>
      </c>
      <c r="L15" s="154">
        <v>21</v>
      </c>
      <c r="M15" s="154">
        <f>G15*(1+L15/100)</f>
        <v>0</v>
      </c>
      <c r="N15" s="154">
        <v>0</v>
      </c>
      <c r="O15" s="154">
        <f>ROUND(E15*N15,2)</f>
        <v>0</v>
      </c>
      <c r="P15" s="154">
        <v>0</v>
      </c>
      <c r="Q15" s="154">
        <f>ROUND(E15*P15,2)</f>
        <v>0</v>
      </c>
      <c r="R15" s="154"/>
      <c r="S15" s="154" t="s">
        <v>129</v>
      </c>
      <c r="T15" s="154" t="s">
        <v>129</v>
      </c>
      <c r="U15" s="154">
        <v>8.0000000000000002E-3</v>
      </c>
      <c r="V15" s="154">
        <f>ROUND(E15*U15,2)</f>
        <v>0.23</v>
      </c>
      <c r="W15" s="154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130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2"/>
      <c r="B16" s="153"/>
      <c r="C16" s="180" t="s">
        <v>445</v>
      </c>
      <c r="D16" s="155"/>
      <c r="E16" s="156">
        <v>28.8</v>
      </c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132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">
      <c r="A17" s="160" t="s">
        <v>124</v>
      </c>
      <c r="B17" s="161" t="s">
        <v>65</v>
      </c>
      <c r="C17" s="178" t="s">
        <v>66</v>
      </c>
      <c r="D17" s="162"/>
      <c r="E17" s="163"/>
      <c r="F17" s="164"/>
      <c r="G17" s="165">
        <f>SUMIF(AG18:AG22,"&lt;&gt;NOR",G18:G22)</f>
        <v>0</v>
      </c>
      <c r="H17" s="159"/>
      <c r="I17" s="159">
        <f>SUM(I18:I22)</f>
        <v>5613.0600000000013</v>
      </c>
      <c r="J17" s="159"/>
      <c r="K17" s="159">
        <f>SUM(K18:K22)</f>
        <v>5573.3399999999992</v>
      </c>
      <c r="L17" s="159"/>
      <c r="M17" s="159">
        <f>SUM(M18:M22)</f>
        <v>0</v>
      </c>
      <c r="N17" s="159"/>
      <c r="O17" s="159">
        <f>SUM(O18:O22)</f>
        <v>6.0000000000000005E-2</v>
      </c>
      <c r="P17" s="159"/>
      <c r="Q17" s="159">
        <f>SUM(Q18:Q22)</f>
        <v>0</v>
      </c>
      <c r="R17" s="159"/>
      <c r="S17" s="159"/>
      <c r="T17" s="159"/>
      <c r="U17" s="159"/>
      <c r="V17" s="159">
        <f>SUM(V18:V22)</f>
        <v>15.11</v>
      </c>
      <c r="W17" s="159"/>
      <c r="AG17" t="s">
        <v>125</v>
      </c>
    </row>
    <row r="18" spans="1:60" outlineLevel="1" x14ac:dyDescent="0.2">
      <c r="A18" s="172">
        <v>6</v>
      </c>
      <c r="B18" s="173" t="s">
        <v>446</v>
      </c>
      <c r="C18" s="181" t="s">
        <v>447</v>
      </c>
      <c r="D18" s="174" t="s">
        <v>136</v>
      </c>
      <c r="E18" s="175">
        <v>1</v>
      </c>
      <c r="F18" s="176"/>
      <c r="G18" s="177">
        <f t="shared" ref="G18:G22" si="1">E18*F18</f>
        <v>0</v>
      </c>
      <c r="H18" s="154">
        <v>82.56</v>
      </c>
      <c r="I18" s="154">
        <f>ROUND(E18*H18,2)</f>
        <v>82.56</v>
      </c>
      <c r="J18" s="154">
        <v>248.94</v>
      </c>
      <c r="K18" s="154">
        <f>ROUND(E18*J18,2)</f>
        <v>248.94</v>
      </c>
      <c r="L18" s="154">
        <v>21</v>
      </c>
      <c r="M18" s="154">
        <f>G18*(1+L18/100)</f>
        <v>0</v>
      </c>
      <c r="N18" s="154">
        <v>6.7499999999999999E-3</v>
      </c>
      <c r="O18" s="154">
        <f>ROUND(E18*N18,2)</f>
        <v>0.01</v>
      </c>
      <c r="P18" s="154">
        <v>0</v>
      </c>
      <c r="Q18" s="154">
        <f>ROUND(E18*P18,2)</f>
        <v>0</v>
      </c>
      <c r="R18" s="154"/>
      <c r="S18" s="154" t="s">
        <v>129</v>
      </c>
      <c r="T18" s="154" t="s">
        <v>129</v>
      </c>
      <c r="U18" s="154">
        <v>0.70899999999999996</v>
      </c>
      <c r="V18" s="154">
        <f>ROUND(E18*U18,2)</f>
        <v>0.71</v>
      </c>
      <c r="W18" s="154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130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2">
        <v>7</v>
      </c>
      <c r="B19" s="173" t="s">
        <v>448</v>
      </c>
      <c r="C19" s="181" t="s">
        <v>449</v>
      </c>
      <c r="D19" s="174" t="s">
        <v>139</v>
      </c>
      <c r="E19" s="175">
        <v>18</v>
      </c>
      <c r="F19" s="176"/>
      <c r="G19" s="177">
        <f t="shared" si="1"/>
        <v>0</v>
      </c>
      <c r="H19" s="154">
        <v>293.2</v>
      </c>
      <c r="I19" s="154">
        <f>ROUND(E19*H19,2)</f>
        <v>5277.6</v>
      </c>
      <c r="J19" s="154">
        <v>295.8</v>
      </c>
      <c r="K19" s="154">
        <f>ROUND(E19*J19,2)</f>
        <v>5324.4</v>
      </c>
      <c r="L19" s="154">
        <v>21</v>
      </c>
      <c r="M19" s="154">
        <f>G19*(1+L19/100)</f>
        <v>0</v>
      </c>
      <c r="N19" s="154">
        <v>2.5200000000000001E-3</v>
      </c>
      <c r="O19" s="154">
        <f>ROUND(E19*N19,2)</f>
        <v>0.05</v>
      </c>
      <c r="P19" s="154">
        <v>0</v>
      </c>
      <c r="Q19" s="154">
        <f>ROUND(E19*P19,2)</f>
        <v>0</v>
      </c>
      <c r="R19" s="154"/>
      <c r="S19" s="154" t="s">
        <v>129</v>
      </c>
      <c r="T19" s="154" t="s">
        <v>129</v>
      </c>
      <c r="U19" s="154">
        <v>0.8</v>
      </c>
      <c r="V19" s="154">
        <f>ROUND(E19*U19,2)</f>
        <v>14.4</v>
      </c>
      <c r="W19" s="154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130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2">
        <v>8</v>
      </c>
      <c r="B20" s="173" t="s">
        <v>450</v>
      </c>
      <c r="C20" s="181" t="s">
        <v>451</v>
      </c>
      <c r="D20" s="174" t="s">
        <v>136</v>
      </c>
      <c r="E20" s="175">
        <v>1</v>
      </c>
      <c r="F20" s="176"/>
      <c r="G20" s="177">
        <f t="shared" si="1"/>
        <v>0</v>
      </c>
      <c r="H20" s="154">
        <v>42.6</v>
      </c>
      <c r="I20" s="154">
        <f>ROUND(E20*H20,2)</f>
        <v>42.6</v>
      </c>
      <c r="J20" s="154">
        <v>0</v>
      </c>
      <c r="K20" s="154">
        <f>ROUND(E20*J20,2)</f>
        <v>0</v>
      </c>
      <c r="L20" s="154">
        <v>21</v>
      </c>
      <c r="M20" s="154">
        <f>G20*(1+L20/100)</f>
        <v>0</v>
      </c>
      <c r="N20" s="154">
        <v>2.7999999999999998E-4</v>
      </c>
      <c r="O20" s="154">
        <f>ROUND(E20*N20,2)</f>
        <v>0</v>
      </c>
      <c r="P20" s="154">
        <v>0</v>
      </c>
      <c r="Q20" s="154">
        <f>ROUND(E20*P20,2)</f>
        <v>0</v>
      </c>
      <c r="R20" s="154" t="s">
        <v>177</v>
      </c>
      <c r="S20" s="154" t="s">
        <v>129</v>
      </c>
      <c r="T20" s="154" t="s">
        <v>129</v>
      </c>
      <c r="U20" s="154">
        <v>0</v>
      </c>
      <c r="V20" s="154">
        <f>ROUND(E20*U20,2)</f>
        <v>0</v>
      </c>
      <c r="W20" s="154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178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2">
        <v>9</v>
      </c>
      <c r="B21" s="173" t="s">
        <v>452</v>
      </c>
      <c r="C21" s="181" t="s">
        <v>453</v>
      </c>
      <c r="D21" s="174" t="s">
        <v>136</v>
      </c>
      <c r="E21" s="175">
        <v>2</v>
      </c>
      <c r="F21" s="176"/>
      <c r="G21" s="177">
        <f t="shared" si="1"/>
        <v>0</v>
      </c>
      <c r="H21" s="154">
        <v>63</v>
      </c>
      <c r="I21" s="154">
        <f>ROUND(E21*H21,2)</f>
        <v>126</v>
      </c>
      <c r="J21" s="154">
        <v>0</v>
      </c>
      <c r="K21" s="154">
        <f>ROUND(E21*J21,2)</f>
        <v>0</v>
      </c>
      <c r="L21" s="154">
        <v>21</v>
      </c>
      <c r="M21" s="154">
        <f>G21*(1+L21/100)</f>
        <v>0</v>
      </c>
      <c r="N21" s="154">
        <v>3.8000000000000002E-4</v>
      </c>
      <c r="O21" s="154">
        <f>ROUND(E21*N21,2)</f>
        <v>0</v>
      </c>
      <c r="P21" s="154">
        <v>0</v>
      </c>
      <c r="Q21" s="154">
        <f>ROUND(E21*P21,2)</f>
        <v>0</v>
      </c>
      <c r="R21" s="154" t="s">
        <v>177</v>
      </c>
      <c r="S21" s="154" t="s">
        <v>129</v>
      </c>
      <c r="T21" s="154" t="s">
        <v>129</v>
      </c>
      <c r="U21" s="154">
        <v>0</v>
      </c>
      <c r="V21" s="154">
        <f>ROUND(E21*U21,2)</f>
        <v>0</v>
      </c>
      <c r="W21" s="154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178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2">
        <v>10</v>
      </c>
      <c r="B22" s="173" t="s">
        <v>454</v>
      </c>
      <c r="C22" s="181" t="s">
        <v>455</v>
      </c>
      <c r="D22" s="174" t="s">
        <v>136</v>
      </c>
      <c r="E22" s="175">
        <v>1</v>
      </c>
      <c r="F22" s="176"/>
      <c r="G22" s="177">
        <f t="shared" si="1"/>
        <v>0</v>
      </c>
      <c r="H22" s="154">
        <v>84.3</v>
      </c>
      <c r="I22" s="154">
        <f>ROUND(E22*H22,2)</f>
        <v>84.3</v>
      </c>
      <c r="J22" s="154">
        <v>0</v>
      </c>
      <c r="K22" s="154">
        <f>ROUND(E22*J22,2)</f>
        <v>0</v>
      </c>
      <c r="L22" s="154">
        <v>21</v>
      </c>
      <c r="M22" s="154">
        <f>G22*(1+L22/100)</f>
        <v>0</v>
      </c>
      <c r="N22" s="154">
        <v>4.0999999999999999E-4</v>
      </c>
      <c r="O22" s="154">
        <f>ROUND(E22*N22,2)</f>
        <v>0</v>
      </c>
      <c r="P22" s="154">
        <v>0</v>
      </c>
      <c r="Q22" s="154">
        <f>ROUND(E22*P22,2)</f>
        <v>0</v>
      </c>
      <c r="R22" s="154" t="s">
        <v>177</v>
      </c>
      <c r="S22" s="154" t="s">
        <v>129</v>
      </c>
      <c r="T22" s="154" t="s">
        <v>129</v>
      </c>
      <c r="U22" s="154">
        <v>0</v>
      </c>
      <c r="V22" s="154">
        <f>ROUND(E22*U22,2)</f>
        <v>0</v>
      </c>
      <c r="W22" s="154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178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0" t="s">
        <v>124</v>
      </c>
      <c r="B23" s="161" t="s">
        <v>67</v>
      </c>
      <c r="C23" s="178" t="s">
        <v>68</v>
      </c>
      <c r="D23" s="162"/>
      <c r="E23" s="163"/>
      <c r="F23" s="164"/>
      <c r="G23" s="165">
        <f>SUMIF(AG24:AG25,"&lt;&gt;NOR",G24:G25)</f>
        <v>0</v>
      </c>
      <c r="H23" s="159"/>
      <c r="I23" s="159">
        <f>SUM(I24:I25)</f>
        <v>15.700000000000001</v>
      </c>
      <c r="J23" s="159"/>
      <c r="K23" s="159">
        <f>SUM(K24:K25)</f>
        <v>1167.8</v>
      </c>
      <c r="L23" s="159"/>
      <c r="M23" s="159">
        <f>SUM(M24:M25)</f>
        <v>0</v>
      </c>
      <c r="N23" s="159"/>
      <c r="O23" s="159">
        <f>SUM(O24:O25)</f>
        <v>0.01</v>
      </c>
      <c r="P23" s="159"/>
      <c r="Q23" s="159">
        <f>SUM(Q24:Q25)</f>
        <v>0</v>
      </c>
      <c r="R23" s="159"/>
      <c r="S23" s="159"/>
      <c r="T23" s="159"/>
      <c r="U23" s="159"/>
      <c r="V23" s="159">
        <f>SUM(V24:V25)</f>
        <v>3.8200000000000003</v>
      </c>
      <c r="W23" s="159"/>
      <c r="AG23" t="s">
        <v>125</v>
      </c>
    </row>
    <row r="24" spans="1:60" ht="22.5" outlineLevel="1" x14ac:dyDescent="0.2">
      <c r="A24" s="172">
        <v>11</v>
      </c>
      <c r="B24" s="173" t="s">
        <v>456</v>
      </c>
      <c r="C24" s="181" t="s">
        <v>457</v>
      </c>
      <c r="D24" s="174" t="s">
        <v>136</v>
      </c>
      <c r="E24" s="175">
        <v>1</v>
      </c>
      <c r="F24" s="176"/>
      <c r="G24" s="177">
        <f t="shared" ref="G24:G25" si="2">E24*F24</f>
        <v>0</v>
      </c>
      <c r="H24" s="154">
        <v>4.2300000000000004</v>
      </c>
      <c r="I24" s="154">
        <f>ROUND(E24*H24,2)</f>
        <v>4.2300000000000004</v>
      </c>
      <c r="J24" s="154">
        <v>403.27</v>
      </c>
      <c r="K24" s="154">
        <f>ROUND(E24*J24,2)</f>
        <v>403.27</v>
      </c>
      <c r="L24" s="154">
        <v>21</v>
      </c>
      <c r="M24" s="154">
        <f>G24*(1+L24/100)</f>
        <v>0</v>
      </c>
      <c r="N24" s="154">
        <v>3.7599999999999999E-3</v>
      </c>
      <c r="O24" s="154">
        <f>ROUND(E24*N24,2)</f>
        <v>0</v>
      </c>
      <c r="P24" s="154">
        <v>0</v>
      </c>
      <c r="Q24" s="154">
        <f>ROUND(E24*P24,2)</f>
        <v>0</v>
      </c>
      <c r="R24" s="154"/>
      <c r="S24" s="154" t="s">
        <v>129</v>
      </c>
      <c r="T24" s="154" t="s">
        <v>129</v>
      </c>
      <c r="U24" s="154">
        <v>1.3280000000000001</v>
      </c>
      <c r="V24" s="154">
        <f>ROUND(E24*U24,2)</f>
        <v>1.33</v>
      </c>
      <c r="W24" s="154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130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2">
        <v>12</v>
      </c>
      <c r="B25" s="173" t="s">
        <v>458</v>
      </c>
      <c r="C25" s="181" t="s">
        <v>459</v>
      </c>
      <c r="D25" s="174" t="s">
        <v>136</v>
      </c>
      <c r="E25" s="175">
        <v>1</v>
      </c>
      <c r="F25" s="176"/>
      <c r="G25" s="177">
        <f t="shared" si="2"/>
        <v>0</v>
      </c>
      <c r="H25" s="154">
        <v>11.47</v>
      </c>
      <c r="I25" s="154">
        <f>ROUND(E25*H25,2)</f>
        <v>11.47</v>
      </c>
      <c r="J25" s="154">
        <v>764.53</v>
      </c>
      <c r="K25" s="154">
        <f>ROUND(E25*J25,2)</f>
        <v>764.53</v>
      </c>
      <c r="L25" s="154">
        <v>21</v>
      </c>
      <c r="M25" s="154">
        <f>G25*(1+L25/100)</f>
        <v>0</v>
      </c>
      <c r="N25" s="154">
        <v>8.7399999999999995E-3</v>
      </c>
      <c r="O25" s="154">
        <f>ROUND(E25*N25,2)</f>
        <v>0.01</v>
      </c>
      <c r="P25" s="154">
        <v>0</v>
      </c>
      <c r="Q25" s="154">
        <f>ROUND(E25*P25,2)</f>
        <v>0</v>
      </c>
      <c r="R25" s="154"/>
      <c r="S25" s="154" t="s">
        <v>129</v>
      </c>
      <c r="T25" s="154" t="s">
        <v>129</v>
      </c>
      <c r="U25" s="154">
        <v>2.4900000000000002</v>
      </c>
      <c r="V25" s="154">
        <f>ROUND(E25*U25,2)</f>
        <v>2.4900000000000002</v>
      </c>
      <c r="W25" s="154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130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0" t="s">
        <v>124</v>
      </c>
      <c r="B26" s="161" t="s">
        <v>69</v>
      </c>
      <c r="C26" s="178" t="s">
        <v>70</v>
      </c>
      <c r="D26" s="162"/>
      <c r="E26" s="163"/>
      <c r="F26" s="164"/>
      <c r="G26" s="165">
        <f>SUMIF(AG27:AG27,"&lt;&gt;NOR",G27:G27)</f>
        <v>0</v>
      </c>
      <c r="H26" s="159"/>
      <c r="I26" s="159">
        <f>SUM(I27:I27)</f>
        <v>0</v>
      </c>
      <c r="J26" s="159"/>
      <c r="K26" s="159">
        <f>SUM(K27:K27)</f>
        <v>594.08000000000004</v>
      </c>
      <c r="L26" s="159"/>
      <c r="M26" s="159">
        <f>SUM(M27:M27)</f>
        <v>0</v>
      </c>
      <c r="N26" s="159"/>
      <c r="O26" s="159">
        <f>SUM(O27:O27)</f>
        <v>0</v>
      </c>
      <c r="P26" s="159"/>
      <c r="Q26" s="159">
        <f>SUM(Q27:Q27)</f>
        <v>0</v>
      </c>
      <c r="R26" s="159"/>
      <c r="S26" s="159"/>
      <c r="T26" s="159"/>
      <c r="U26" s="159"/>
      <c r="V26" s="159">
        <f>SUM(V27:V27)</f>
        <v>1.08</v>
      </c>
      <c r="W26" s="159"/>
      <c r="AG26" t="s">
        <v>125</v>
      </c>
    </row>
    <row r="27" spans="1:60" outlineLevel="1" x14ac:dyDescent="0.2">
      <c r="A27" s="166">
        <v>13</v>
      </c>
      <c r="B27" s="167" t="s">
        <v>460</v>
      </c>
      <c r="C27" s="179" t="s">
        <v>461</v>
      </c>
      <c r="D27" s="168" t="s">
        <v>211</v>
      </c>
      <c r="E27" s="169">
        <v>5.0994099999999998</v>
      </c>
      <c r="F27" s="170"/>
      <c r="G27" s="171">
        <f>E27*F27</f>
        <v>0</v>
      </c>
      <c r="H27" s="154">
        <v>0</v>
      </c>
      <c r="I27" s="154">
        <f>ROUND(E27*H27,2)</f>
        <v>0</v>
      </c>
      <c r="J27" s="154">
        <v>116.5</v>
      </c>
      <c r="K27" s="154">
        <f>ROUND(E27*J27,2)</f>
        <v>594.08000000000004</v>
      </c>
      <c r="L27" s="154">
        <v>21</v>
      </c>
      <c r="M27" s="154">
        <f>G27*(1+L27/100)</f>
        <v>0</v>
      </c>
      <c r="N27" s="154">
        <v>0</v>
      </c>
      <c r="O27" s="154">
        <f>ROUND(E27*N27,2)</f>
        <v>0</v>
      </c>
      <c r="P27" s="154">
        <v>0</v>
      </c>
      <c r="Q27" s="154">
        <f>ROUND(E27*P27,2)</f>
        <v>0</v>
      </c>
      <c r="R27" s="154"/>
      <c r="S27" s="154" t="s">
        <v>129</v>
      </c>
      <c r="T27" s="154" t="s">
        <v>129</v>
      </c>
      <c r="U27" s="154">
        <v>0.21149999999999999</v>
      </c>
      <c r="V27" s="154">
        <f>ROUND(E27*U27,2)</f>
        <v>1.08</v>
      </c>
      <c r="W27" s="154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212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5"/>
      <c r="B28" s="6"/>
      <c r="C28" s="183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AE28">
        <v>15</v>
      </c>
      <c r="AF28">
        <v>21</v>
      </c>
    </row>
    <row r="29" spans="1:60" x14ac:dyDescent="0.2">
      <c r="C29" s="184"/>
      <c r="D29" s="37" t="s">
        <v>484</v>
      </c>
      <c r="G29" s="89">
        <f>G8+G17+G23+G26</f>
        <v>0</v>
      </c>
      <c r="AG29" t="s">
        <v>431</v>
      </c>
    </row>
    <row r="30" spans="1:60" x14ac:dyDescent="0.2">
      <c r="D30" s="140"/>
    </row>
    <row r="31" spans="1:60" x14ac:dyDescent="0.2">
      <c r="D31" s="140"/>
    </row>
    <row r="32" spans="1:60" x14ac:dyDescent="0.2">
      <c r="D32" s="140"/>
    </row>
    <row r="33" spans="4:4" x14ac:dyDescent="0.2">
      <c r="D33" s="140"/>
    </row>
    <row r="34" spans="4:4" x14ac:dyDescent="0.2">
      <c r="D34" s="140"/>
    </row>
    <row r="35" spans="4:4" x14ac:dyDescent="0.2">
      <c r="D35" s="140"/>
    </row>
    <row r="36" spans="4:4" x14ac:dyDescent="0.2">
      <c r="D36" s="140"/>
    </row>
    <row r="37" spans="4:4" x14ac:dyDescent="0.2">
      <c r="D37" s="140"/>
    </row>
    <row r="38" spans="4:4" x14ac:dyDescent="0.2">
      <c r="D38" s="140"/>
    </row>
    <row r="39" spans="4:4" x14ac:dyDescent="0.2">
      <c r="D39" s="140"/>
    </row>
    <row r="40" spans="4:4" x14ac:dyDescent="0.2">
      <c r="D40" s="140"/>
    </row>
    <row r="41" spans="4:4" x14ac:dyDescent="0.2">
      <c r="D41" s="140"/>
    </row>
    <row r="42" spans="4:4" x14ac:dyDescent="0.2">
      <c r="D42" s="140"/>
    </row>
    <row r="43" spans="4:4" x14ac:dyDescent="0.2">
      <c r="D43" s="140"/>
    </row>
    <row r="44" spans="4:4" x14ac:dyDescent="0.2">
      <c r="D44" s="140"/>
    </row>
    <row r="45" spans="4:4" x14ac:dyDescent="0.2">
      <c r="D45" s="140"/>
    </row>
    <row r="46" spans="4:4" x14ac:dyDescent="0.2">
      <c r="D46" s="140"/>
    </row>
    <row r="47" spans="4:4" x14ac:dyDescent="0.2">
      <c r="D47" s="140"/>
    </row>
    <row r="48" spans="4:4" x14ac:dyDescent="0.2">
      <c r="D48" s="140"/>
    </row>
    <row r="49" spans="4:4" x14ac:dyDescent="0.2">
      <c r="D49" s="140"/>
    </row>
    <row r="50" spans="4:4" x14ac:dyDescent="0.2">
      <c r="D50" s="140"/>
    </row>
    <row r="51" spans="4:4" x14ac:dyDescent="0.2">
      <c r="D51" s="140"/>
    </row>
    <row r="52" spans="4:4" x14ac:dyDescent="0.2">
      <c r="D52" s="140"/>
    </row>
    <row r="53" spans="4:4" x14ac:dyDescent="0.2">
      <c r="D53" s="140"/>
    </row>
    <row r="54" spans="4:4" x14ac:dyDescent="0.2">
      <c r="D54" s="140"/>
    </row>
    <row r="55" spans="4:4" x14ac:dyDescent="0.2">
      <c r="D55" s="140"/>
    </row>
    <row r="56" spans="4:4" x14ac:dyDescent="0.2">
      <c r="D56" s="140"/>
    </row>
    <row r="57" spans="4:4" x14ac:dyDescent="0.2">
      <c r="D57" s="140"/>
    </row>
    <row r="58" spans="4:4" x14ac:dyDescent="0.2">
      <c r="D58" s="140"/>
    </row>
    <row r="59" spans="4:4" x14ac:dyDescent="0.2">
      <c r="D59" s="140"/>
    </row>
    <row r="60" spans="4:4" x14ac:dyDescent="0.2">
      <c r="D60" s="140"/>
    </row>
    <row r="61" spans="4:4" x14ac:dyDescent="0.2">
      <c r="D61" s="140"/>
    </row>
    <row r="62" spans="4:4" x14ac:dyDescent="0.2">
      <c r="D62" s="140"/>
    </row>
    <row r="63" spans="4:4" x14ac:dyDescent="0.2">
      <c r="D63" s="140"/>
    </row>
    <row r="64" spans="4:4" x14ac:dyDescent="0.2">
      <c r="D64" s="140"/>
    </row>
    <row r="65" spans="4:4" x14ac:dyDescent="0.2">
      <c r="D65" s="140"/>
    </row>
    <row r="66" spans="4:4" x14ac:dyDescent="0.2">
      <c r="D66" s="140"/>
    </row>
    <row r="67" spans="4:4" x14ac:dyDescent="0.2">
      <c r="D67" s="140"/>
    </row>
    <row r="68" spans="4:4" x14ac:dyDescent="0.2">
      <c r="D68" s="140"/>
    </row>
    <row r="69" spans="4:4" x14ac:dyDescent="0.2">
      <c r="D69" s="140"/>
    </row>
    <row r="70" spans="4:4" x14ac:dyDescent="0.2">
      <c r="D70" s="140"/>
    </row>
    <row r="71" spans="4:4" x14ac:dyDescent="0.2">
      <c r="D71" s="140"/>
    </row>
    <row r="72" spans="4:4" x14ac:dyDescent="0.2">
      <c r="D72" s="140"/>
    </row>
    <row r="73" spans="4:4" x14ac:dyDescent="0.2">
      <c r="D73" s="140"/>
    </row>
    <row r="74" spans="4:4" x14ac:dyDescent="0.2">
      <c r="D74" s="140"/>
    </row>
    <row r="75" spans="4:4" x14ac:dyDescent="0.2">
      <c r="D75" s="140"/>
    </row>
    <row r="76" spans="4:4" x14ac:dyDescent="0.2">
      <c r="D76" s="140"/>
    </row>
    <row r="77" spans="4:4" x14ac:dyDescent="0.2">
      <c r="D77" s="140"/>
    </row>
    <row r="78" spans="4:4" x14ac:dyDescent="0.2">
      <c r="D78" s="140"/>
    </row>
    <row r="79" spans="4:4" x14ac:dyDescent="0.2">
      <c r="D79" s="140"/>
    </row>
    <row r="80" spans="4:4" x14ac:dyDescent="0.2">
      <c r="D80" s="140"/>
    </row>
    <row r="81" spans="4:4" x14ac:dyDescent="0.2">
      <c r="D81" s="140"/>
    </row>
    <row r="82" spans="4:4" x14ac:dyDescent="0.2">
      <c r="D82" s="140"/>
    </row>
    <row r="83" spans="4:4" x14ac:dyDescent="0.2">
      <c r="D83" s="140"/>
    </row>
    <row r="84" spans="4:4" x14ac:dyDescent="0.2">
      <c r="D84" s="140"/>
    </row>
    <row r="85" spans="4:4" x14ac:dyDescent="0.2">
      <c r="D85" s="140"/>
    </row>
    <row r="86" spans="4:4" x14ac:dyDescent="0.2">
      <c r="D86" s="140"/>
    </row>
    <row r="87" spans="4:4" x14ac:dyDescent="0.2">
      <c r="D87" s="140"/>
    </row>
    <row r="88" spans="4:4" x14ac:dyDescent="0.2">
      <c r="D88" s="140"/>
    </row>
    <row r="89" spans="4:4" x14ac:dyDescent="0.2">
      <c r="D89" s="140"/>
    </row>
    <row r="90" spans="4:4" x14ac:dyDescent="0.2">
      <c r="D90" s="140"/>
    </row>
    <row r="91" spans="4:4" x14ac:dyDescent="0.2">
      <c r="D91" s="140"/>
    </row>
    <row r="92" spans="4:4" x14ac:dyDescent="0.2">
      <c r="D92" s="140"/>
    </row>
    <row r="93" spans="4:4" x14ac:dyDescent="0.2">
      <c r="D93" s="140"/>
    </row>
    <row r="94" spans="4:4" x14ac:dyDescent="0.2">
      <c r="D94" s="140"/>
    </row>
    <row r="95" spans="4:4" x14ac:dyDescent="0.2">
      <c r="D95" s="140"/>
    </row>
    <row r="96" spans="4:4" x14ac:dyDescent="0.2">
      <c r="D96" s="140"/>
    </row>
    <row r="97" spans="4:4" x14ac:dyDescent="0.2">
      <c r="D97" s="140"/>
    </row>
    <row r="98" spans="4:4" x14ac:dyDescent="0.2">
      <c r="D98" s="140"/>
    </row>
    <row r="99" spans="4:4" x14ac:dyDescent="0.2">
      <c r="D99" s="140"/>
    </row>
    <row r="100" spans="4:4" x14ac:dyDescent="0.2">
      <c r="D100" s="140"/>
    </row>
    <row r="101" spans="4:4" x14ac:dyDescent="0.2">
      <c r="D101" s="140"/>
    </row>
    <row r="102" spans="4:4" x14ac:dyDescent="0.2">
      <c r="D102" s="140"/>
    </row>
    <row r="103" spans="4:4" x14ac:dyDescent="0.2">
      <c r="D103" s="140"/>
    </row>
    <row r="104" spans="4:4" x14ac:dyDescent="0.2">
      <c r="D104" s="140"/>
    </row>
    <row r="105" spans="4:4" x14ac:dyDescent="0.2">
      <c r="D105" s="140"/>
    </row>
    <row r="106" spans="4:4" x14ac:dyDescent="0.2">
      <c r="D106" s="140"/>
    </row>
    <row r="107" spans="4:4" x14ac:dyDescent="0.2">
      <c r="D107" s="140"/>
    </row>
    <row r="108" spans="4:4" x14ac:dyDescent="0.2">
      <c r="D108" s="140"/>
    </row>
    <row r="109" spans="4:4" x14ac:dyDescent="0.2">
      <c r="D109" s="140"/>
    </row>
    <row r="110" spans="4:4" x14ac:dyDescent="0.2">
      <c r="D110" s="140"/>
    </row>
    <row r="111" spans="4:4" x14ac:dyDescent="0.2">
      <c r="D111" s="140"/>
    </row>
    <row r="112" spans="4:4" x14ac:dyDescent="0.2">
      <c r="D112" s="140"/>
    </row>
    <row r="113" spans="4:4" x14ac:dyDescent="0.2">
      <c r="D113" s="140"/>
    </row>
    <row r="114" spans="4:4" x14ac:dyDescent="0.2">
      <c r="D114" s="140"/>
    </row>
    <row r="115" spans="4:4" x14ac:dyDescent="0.2">
      <c r="D115" s="140"/>
    </row>
    <row r="116" spans="4:4" x14ac:dyDescent="0.2">
      <c r="D116" s="140"/>
    </row>
    <row r="117" spans="4:4" x14ac:dyDescent="0.2">
      <c r="D117" s="140"/>
    </row>
    <row r="118" spans="4:4" x14ac:dyDescent="0.2">
      <c r="D118" s="140"/>
    </row>
    <row r="119" spans="4:4" x14ac:dyDescent="0.2">
      <c r="D119" s="140"/>
    </row>
    <row r="120" spans="4:4" x14ac:dyDescent="0.2">
      <c r="D120" s="140"/>
    </row>
    <row r="121" spans="4:4" x14ac:dyDescent="0.2">
      <c r="D121" s="140"/>
    </row>
    <row r="122" spans="4:4" x14ac:dyDescent="0.2">
      <c r="D122" s="140"/>
    </row>
    <row r="123" spans="4:4" x14ac:dyDescent="0.2">
      <c r="D123" s="140"/>
    </row>
    <row r="124" spans="4:4" x14ac:dyDescent="0.2">
      <c r="D124" s="140"/>
    </row>
    <row r="125" spans="4:4" x14ac:dyDescent="0.2">
      <c r="D125" s="140"/>
    </row>
    <row r="126" spans="4:4" x14ac:dyDescent="0.2">
      <c r="D126" s="140"/>
    </row>
    <row r="127" spans="4:4" x14ac:dyDescent="0.2">
      <c r="D127" s="140"/>
    </row>
    <row r="128" spans="4:4" x14ac:dyDescent="0.2">
      <c r="D128" s="140"/>
    </row>
    <row r="129" spans="4:4" x14ac:dyDescent="0.2">
      <c r="D129" s="140"/>
    </row>
    <row r="130" spans="4:4" x14ac:dyDescent="0.2">
      <c r="D130" s="140"/>
    </row>
    <row r="131" spans="4:4" x14ac:dyDescent="0.2">
      <c r="D131" s="140"/>
    </row>
    <row r="132" spans="4:4" x14ac:dyDescent="0.2">
      <c r="D132" s="140"/>
    </row>
    <row r="133" spans="4:4" x14ac:dyDescent="0.2">
      <c r="D133" s="140"/>
    </row>
    <row r="134" spans="4:4" x14ac:dyDescent="0.2">
      <c r="D134" s="140"/>
    </row>
    <row r="135" spans="4:4" x14ac:dyDescent="0.2">
      <c r="D135" s="140"/>
    </row>
    <row r="136" spans="4:4" x14ac:dyDescent="0.2">
      <c r="D136" s="140"/>
    </row>
    <row r="137" spans="4:4" x14ac:dyDescent="0.2">
      <c r="D137" s="140"/>
    </row>
    <row r="138" spans="4:4" x14ac:dyDescent="0.2">
      <c r="D138" s="140"/>
    </row>
    <row r="139" spans="4:4" x14ac:dyDescent="0.2">
      <c r="D139" s="140"/>
    </row>
    <row r="140" spans="4:4" x14ac:dyDescent="0.2">
      <c r="D140" s="140"/>
    </row>
    <row r="141" spans="4:4" x14ac:dyDescent="0.2">
      <c r="D141" s="140"/>
    </row>
    <row r="142" spans="4:4" x14ac:dyDescent="0.2">
      <c r="D142" s="140"/>
    </row>
    <row r="143" spans="4:4" x14ac:dyDescent="0.2">
      <c r="D143" s="140"/>
    </row>
    <row r="144" spans="4:4" x14ac:dyDescent="0.2">
      <c r="D144" s="140"/>
    </row>
    <row r="145" spans="4:4" x14ac:dyDescent="0.2">
      <c r="D145" s="140"/>
    </row>
    <row r="146" spans="4:4" x14ac:dyDescent="0.2">
      <c r="D146" s="140"/>
    </row>
    <row r="147" spans="4:4" x14ac:dyDescent="0.2">
      <c r="D147" s="140"/>
    </row>
    <row r="148" spans="4:4" x14ac:dyDescent="0.2">
      <c r="D148" s="140"/>
    </row>
    <row r="149" spans="4:4" x14ac:dyDescent="0.2">
      <c r="D149" s="140"/>
    </row>
    <row r="150" spans="4:4" x14ac:dyDescent="0.2">
      <c r="D150" s="140"/>
    </row>
    <row r="151" spans="4:4" x14ac:dyDescent="0.2">
      <c r="D151" s="140"/>
    </row>
    <row r="152" spans="4:4" x14ac:dyDescent="0.2">
      <c r="D152" s="140"/>
    </row>
    <row r="153" spans="4:4" x14ac:dyDescent="0.2">
      <c r="D153" s="140"/>
    </row>
    <row r="154" spans="4:4" x14ac:dyDescent="0.2">
      <c r="D154" s="140"/>
    </row>
    <row r="155" spans="4:4" x14ac:dyDescent="0.2">
      <c r="D155" s="140"/>
    </row>
    <row r="156" spans="4:4" x14ac:dyDescent="0.2">
      <c r="D156" s="140"/>
    </row>
    <row r="157" spans="4:4" x14ac:dyDescent="0.2">
      <c r="D157" s="140"/>
    </row>
    <row r="158" spans="4:4" x14ac:dyDescent="0.2">
      <c r="D158" s="140"/>
    </row>
    <row r="159" spans="4:4" x14ac:dyDescent="0.2">
      <c r="D159" s="140"/>
    </row>
    <row r="160" spans="4:4" x14ac:dyDescent="0.2">
      <c r="D160" s="140"/>
    </row>
    <row r="161" spans="4:4" x14ac:dyDescent="0.2">
      <c r="D161" s="140"/>
    </row>
    <row r="162" spans="4:4" x14ac:dyDescent="0.2">
      <c r="D162" s="140"/>
    </row>
    <row r="163" spans="4:4" x14ac:dyDescent="0.2">
      <c r="D163" s="140"/>
    </row>
    <row r="164" spans="4:4" x14ac:dyDescent="0.2">
      <c r="D164" s="140"/>
    </row>
    <row r="165" spans="4:4" x14ac:dyDescent="0.2">
      <c r="D165" s="140"/>
    </row>
    <row r="166" spans="4:4" x14ac:dyDescent="0.2">
      <c r="D166" s="140"/>
    </row>
    <row r="167" spans="4:4" x14ac:dyDescent="0.2">
      <c r="D167" s="140"/>
    </row>
    <row r="168" spans="4:4" x14ac:dyDescent="0.2">
      <c r="D168" s="140"/>
    </row>
    <row r="169" spans="4:4" x14ac:dyDescent="0.2">
      <c r="D169" s="140"/>
    </row>
    <row r="170" spans="4:4" x14ac:dyDescent="0.2">
      <c r="D170" s="140"/>
    </row>
    <row r="171" spans="4:4" x14ac:dyDescent="0.2">
      <c r="D171" s="140"/>
    </row>
    <row r="172" spans="4:4" x14ac:dyDescent="0.2">
      <c r="D172" s="140"/>
    </row>
    <row r="173" spans="4:4" x14ac:dyDescent="0.2">
      <c r="D173" s="140"/>
    </row>
    <row r="174" spans="4:4" x14ac:dyDescent="0.2">
      <c r="D174" s="140"/>
    </row>
    <row r="175" spans="4:4" x14ac:dyDescent="0.2">
      <c r="D175" s="140"/>
    </row>
    <row r="176" spans="4:4" x14ac:dyDescent="0.2">
      <c r="D176" s="140"/>
    </row>
    <row r="177" spans="4:4" x14ac:dyDescent="0.2">
      <c r="D177" s="140"/>
    </row>
    <row r="178" spans="4:4" x14ac:dyDescent="0.2">
      <c r="D178" s="140"/>
    </row>
    <row r="179" spans="4:4" x14ac:dyDescent="0.2">
      <c r="D179" s="140"/>
    </row>
    <row r="180" spans="4:4" x14ac:dyDescent="0.2">
      <c r="D180" s="140"/>
    </row>
    <row r="181" spans="4:4" x14ac:dyDescent="0.2">
      <c r="D181" s="140"/>
    </row>
    <row r="182" spans="4:4" x14ac:dyDescent="0.2">
      <c r="D182" s="140"/>
    </row>
    <row r="183" spans="4:4" x14ac:dyDescent="0.2">
      <c r="D183" s="140"/>
    </row>
    <row r="184" spans="4:4" x14ac:dyDescent="0.2">
      <c r="D184" s="140"/>
    </row>
    <row r="185" spans="4:4" x14ac:dyDescent="0.2">
      <c r="D185" s="140"/>
    </row>
    <row r="186" spans="4:4" x14ac:dyDescent="0.2">
      <c r="D186" s="140"/>
    </row>
    <row r="187" spans="4:4" x14ac:dyDescent="0.2">
      <c r="D187" s="140"/>
    </row>
    <row r="188" spans="4:4" x14ac:dyDescent="0.2">
      <c r="D188" s="140"/>
    </row>
    <row r="189" spans="4:4" x14ac:dyDescent="0.2">
      <c r="D189" s="140"/>
    </row>
    <row r="190" spans="4:4" x14ac:dyDescent="0.2">
      <c r="D190" s="140"/>
    </row>
    <row r="191" spans="4:4" x14ac:dyDescent="0.2">
      <c r="D191" s="140"/>
    </row>
    <row r="192" spans="4:4" x14ac:dyDescent="0.2">
      <c r="D192" s="140"/>
    </row>
    <row r="193" spans="4:4" x14ac:dyDescent="0.2">
      <c r="D193" s="140"/>
    </row>
    <row r="194" spans="4:4" x14ac:dyDescent="0.2">
      <c r="D194" s="140"/>
    </row>
    <row r="195" spans="4:4" x14ac:dyDescent="0.2">
      <c r="D195" s="140"/>
    </row>
    <row r="196" spans="4:4" x14ac:dyDescent="0.2">
      <c r="D196" s="140"/>
    </row>
    <row r="197" spans="4:4" x14ac:dyDescent="0.2">
      <c r="D197" s="140"/>
    </row>
    <row r="198" spans="4:4" x14ac:dyDescent="0.2">
      <c r="D198" s="140"/>
    </row>
    <row r="199" spans="4:4" x14ac:dyDescent="0.2">
      <c r="D199" s="140"/>
    </row>
    <row r="200" spans="4:4" x14ac:dyDescent="0.2">
      <c r="D200" s="140"/>
    </row>
    <row r="201" spans="4:4" x14ac:dyDescent="0.2">
      <c r="D201" s="140"/>
    </row>
    <row r="202" spans="4:4" x14ac:dyDescent="0.2">
      <c r="D202" s="140"/>
    </row>
    <row r="203" spans="4:4" x14ac:dyDescent="0.2">
      <c r="D203" s="140"/>
    </row>
    <row r="204" spans="4:4" x14ac:dyDescent="0.2">
      <c r="D204" s="140"/>
    </row>
    <row r="205" spans="4:4" x14ac:dyDescent="0.2">
      <c r="D205" s="140"/>
    </row>
    <row r="206" spans="4:4" x14ac:dyDescent="0.2">
      <c r="D206" s="140"/>
    </row>
    <row r="207" spans="4:4" x14ac:dyDescent="0.2">
      <c r="D207" s="140"/>
    </row>
    <row r="208" spans="4:4" x14ac:dyDescent="0.2">
      <c r="D208" s="140"/>
    </row>
    <row r="209" spans="4:4" x14ac:dyDescent="0.2">
      <c r="D209" s="140"/>
    </row>
    <row r="210" spans="4:4" x14ac:dyDescent="0.2">
      <c r="D210" s="140"/>
    </row>
    <row r="211" spans="4:4" x14ac:dyDescent="0.2">
      <c r="D211" s="140"/>
    </row>
    <row r="212" spans="4:4" x14ac:dyDescent="0.2">
      <c r="D212" s="140"/>
    </row>
    <row r="213" spans="4:4" x14ac:dyDescent="0.2">
      <c r="D213" s="140"/>
    </row>
    <row r="214" spans="4:4" x14ac:dyDescent="0.2">
      <c r="D214" s="140"/>
    </row>
    <row r="215" spans="4:4" x14ac:dyDescent="0.2">
      <c r="D215" s="140"/>
    </row>
    <row r="216" spans="4:4" x14ac:dyDescent="0.2">
      <c r="D216" s="140"/>
    </row>
    <row r="217" spans="4:4" x14ac:dyDescent="0.2">
      <c r="D217" s="140"/>
    </row>
    <row r="218" spans="4:4" x14ac:dyDescent="0.2">
      <c r="D218" s="140"/>
    </row>
    <row r="219" spans="4:4" x14ac:dyDescent="0.2">
      <c r="D219" s="140"/>
    </row>
    <row r="220" spans="4:4" x14ac:dyDescent="0.2">
      <c r="D220" s="140"/>
    </row>
    <row r="221" spans="4:4" x14ac:dyDescent="0.2">
      <c r="D221" s="140"/>
    </row>
    <row r="222" spans="4:4" x14ac:dyDescent="0.2">
      <c r="D222" s="140"/>
    </row>
    <row r="223" spans="4:4" x14ac:dyDescent="0.2">
      <c r="D223" s="140"/>
    </row>
    <row r="224" spans="4:4" x14ac:dyDescent="0.2">
      <c r="D224" s="140"/>
    </row>
    <row r="225" spans="4:4" x14ac:dyDescent="0.2">
      <c r="D225" s="140"/>
    </row>
    <row r="226" spans="4:4" x14ac:dyDescent="0.2">
      <c r="D226" s="140"/>
    </row>
    <row r="227" spans="4:4" x14ac:dyDescent="0.2">
      <c r="D227" s="140"/>
    </row>
    <row r="228" spans="4:4" x14ac:dyDescent="0.2">
      <c r="D228" s="140"/>
    </row>
    <row r="229" spans="4:4" x14ac:dyDescent="0.2">
      <c r="D229" s="140"/>
    </row>
    <row r="230" spans="4:4" x14ac:dyDescent="0.2">
      <c r="D230" s="140"/>
    </row>
    <row r="231" spans="4:4" x14ac:dyDescent="0.2">
      <c r="D231" s="140"/>
    </row>
    <row r="232" spans="4:4" x14ac:dyDescent="0.2">
      <c r="D232" s="140"/>
    </row>
    <row r="233" spans="4:4" x14ac:dyDescent="0.2">
      <c r="D233" s="140"/>
    </row>
    <row r="234" spans="4:4" x14ac:dyDescent="0.2">
      <c r="D234" s="140"/>
    </row>
    <row r="235" spans="4:4" x14ac:dyDescent="0.2">
      <c r="D235" s="140"/>
    </row>
    <row r="236" spans="4:4" x14ac:dyDescent="0.2">
      <c r="D236" s="140"/>
    </row>
    <row r="237" spans="4:4" x14ac:dyDescent="0.2">
      <c r="D237" s="140"/>
    </row>
    <row r="238" spans="4:4" x14ac:dyDescent="0.2">
      <c r="D238" s="140"/>
    </row>
    <row r="239" spans="4:4" x14ac:dyDescent="0.2">
      <c r="D239" s="140"/>
    </row>
    <row r="240" spans="4:4" x14ac:dyDescent="0.2">
      <c r="D240" s="140"/>
    </row>
    <row r="241" spans="4:4" x14ac:dyDescent="0.2">
      <c r="D241" s="140"/>
    </row>
    <row r="242" spans="4:4" x14ac:dyDescent="0.2">
      <c r="D242" s="140"/>
    </row>
    <row r="243" spans="4:4" x14ac:dyDescent="0.2">
      <c r="D243" s="140"/>
    </row>
    <row r="244" spans="4:4" x14ac:dyDescent="0.2">
      <c r="D244" s="140"/>
    </row>
    <row r="245" spans="4:4" x14ac:dyDescent="0.2">
      <c r="D245" s="140"/>
    </row>
    <row r="246" spans="4:4" x14ac:dyDescent="0.2">
      <c r="D246" s="140"/>
    </row>
    <row r="247" spans="4:4" x14ac:dyDescent="0.2">
      <c r="D247" s="140"/>
    </row>
    <row r="248" spans="4:4" x14ac:dyDescent="0.2">
      <c r="D248" s="140"/>
    </row>
    <row r="249" spans="4:4" x14ac:dyDescent="0.2">
      <c r="D249" s="140"/>
    </row>
    <row r="250" spans="4:4" x14ac:dyDescent="0.2">
      <c r="D250" s="140"/>
    </row>
    <row r="251" spans="4:4" x14ac:dyDescent="0.2">
      <c r="D251" s="140"/>
    </row>
    <row r="252" spans="4:4" x14ac:dyDescent="0.2">
      <c r="D252" s="140"/>
    </row>
    <row r="253" spans="4:4" x14ac:dyDescent="0.2">
      <c r="D253" s="140"/>
    </row>
    <row r="254" spans="4:4" x14ac:dyDescent="0.2">
      <c r="D254" s="140"/>
    </row>
    <row r="255" spans="4:4" x14ac:dyDescent="0.2">
      <c r="D255" s="140"/>
    </row>
    <row r="256" spans="4:4" x14ac:dyDescent="0.2">
      <c r="D256" s="140"/>
    </row>
    <row r="257" spans="4:4" x14ac:dyDescent="0.2">
      <c r="D257" s="140"/>
    </row>
    <row r="258" spans="4:4" x14ac:dyDescent="0.2">
      <c r="D258" s="140"/>
    </row>
    <row r="259" spans="4:4" x14ac:dyDescent="0.2">
      <c r="D259" s="140"/>
    </row>
    <row r="260" spans="4:4" x14ac:dyDescent="0.2">
      <c r="D260" s="140"/>
    </row>
    <row r="261" spans="4:4" x14ac:dyDescent="0.2">
      <c r="D261" s="140"/>
    </row>
    <row r="262" spans="4:4" x14ac:dyDescent="0.2">
      <c r="D262" s="140"/>
    </row>
    <row r="263" spans="4:4" x14ac:dyDescent="0.2">
      <c r="D263" s="140"/>
    </row>
    <row r="264" spans="4:4" x14ac:dyDescent="0.2">
      <c r="D264" s="140"/>
    </row>
    <row r="265" spans="4:4" x14ac:dyDescent="0.2">
      <c r="D265" s="140"/>
    </row>
    <row r="266" spans="4:4" x14ac:dyDescent="0.2">
      <c r="D266" s="140"/>
    </row>
    <row r="267" spans="4:4" x14ac:dyDescent="0.2">
      <c r="D267" s="140"/>
    </row>
    <row r="268" spans="4:4" x14ac:dyDescent="0.2">
      <c r="D268" s="140"/>
    </row>
    <row r="269" spans="4:4" x14ac:dyDescent="0.2">
      <c r="D269" s="140"/>
    </row>
    <row r="270" spans="4:4" x14ac:dyDescent="0.2">
      <c r="D270" s="140"/>
    </row>
    <row r="271" spans="4:4" x14ac:dyDescent="0.2">
      <c r="D271" s="140"/>
    </row>
    <row r="272" spans="4:4" x14ac:dyDescent="0.2">
      <c r="D272" s="140"/>
    </row>
    <row r="273" spans="4:4" x14ac:dyDescent="0.2">
      <c r="D273" s="140"/>
    </row>
    <row r="274" spans="4:4" x14ac:dyDescent="0.2">
      <c r="D274" s="140"/>
    </row>
    <row r="275" spans="4:4" x14ac:dyDescent="0.2">
      <c r="D275" s="140"/>
    </row>
    <row r="276" spans="4:4" x14ac:dyDescent="0.2">
      <c r="D276" s="140"/>
    </row>
    <row r="277" spans="4:4" x14ac:dyDescent="0.2">
      <c r="D277" s="140"/>
    </row>
    <row r="278" spans="4:4" x14ac:dyDescent="0.2">
      <c r="D278" s="140"/>
    </row>
    <row r="279" spans="4:4" x14ac:dyDescent="0.2">
      <c r="D279" s="140"/>
    </row>
    <row r="280" spans="4:4" x14ac:dyDescent="0.2">
      <c r="D280" s="140"/>
    </row>
    <row r="281" spans="4:4" x14ac:dyDescent="0.2">
      <c r="D281" s="140"/>
    </row>
    <row r="282" spans="4:4" x14ac:dyDescent="0.2">
      <c r="D282" s="140"/>
    </row>
    <row r="283" spans="4:4" x14ac:dyDescent="0.2">
      <c r="D283" s="140"/>
    </row>
    <row r="284" spans="4:4" x14ac:dyDescent="0.2">
      <c r="D284" s="140"/>
    </row>
    <row r="285" spans="4:4" x14ac:dyDescent="0.2">
      <c r="D285" s="140"/>
    </row>
    <row r="286" spans="4:4" x14ac:dyDescent="0.2">
      <c r="D286" s="140"/>
    </row>
    <row r="287" spans="4:4" x14ac:dyDescent="0.2">
      <c r="D287" s="140"/>
    </row>
    <row r="288" spans="4:4" x14ac:dyDescent="0.2">
      <c r="D288" s="140"/>
    </row>
    <row r="289" spans="4:4" x14ac:dyDescent="0.2">
      <c r="D289" s="140"/>
    </row>
    <row r="290" spans="4:4" x14ac:dyDescent="0.2">
      <c r="D290" s="140"/>
    </row>
    <row r="291" spans="4:4" x14ac:dyDescent="0.2">
      <c r="D291" s="140"/>
    </row>
    <row r="292" spans="4:4" x14ac:dyDescent="0.2">
      <c r="D292" s="140"/>
    </row>
    <row r="293" spans="4:4" x14ac:dyDescent="0.2">
      <c r="D293" s="140"/>
    </row>
    <row r="294" spans="4:4" x14ac:dyDescent="0.2">
      <c r="D294" s="140"/>
    </row>
    <row r="295" spans="4:4" x14ac:dyDescent="0.2">
      <c r="D295" s="140"/>
    </row>
    <row r="296" spans="4:4" x14ac:dyDescent="0.2">
      <c r="D296" s="140"/>
    </row>
    <row r="297" spans="4:4" x14ac:dyDescent="0.2">
      <c r="D297" s="140"/>
    </row>
    <row r="298" spans="4:4" x14ac:dyDescent="0.2">
      <c r="D298" s="140"/>
    </row>
    <row r="299" spans="4:4" x14ac:dyDescent="0.2">
      <c r="D299" s="140"/>
    </row>
    <row r="300" spans="4:4" x14ac:dyDescent="0.2">
      <c r="D300" s="140"/>
    </row>
    <row r="301" spans="4:4" x14ac:dyDescent="0.2">
      <c r="D301" s="140"/>
    </row>
    <row r="302" spans="4:4" x14ac:dyDescent="0.2">
      <c r="D302" s="140"/>
    </row>
    <row r="303" spans="4:4" x14ac:dyDescent="0.2">
      <c r="D303" s="140"/>
    </row>
    <row r="304" spans="4:4" x14ac:dyDescent="0.2">
      <c r="D304" s="140"/>
    </row>
    <row r="305" spans="4:4" x14ac:dyDescent="0.2">
      <c r="D305" s="140"/>
    </row>
    <row r="306" spans="4:4" x14ac:dyDescent="0.2">
      <c r="D306" s="140"/>
    </row>
    <row r="307" spans="4:4" x14ac:dyDescent="0.2">
      <c r="D307" s="140"/>
    </row>
    <row r="308" spans="4:4" x14ac:dyDescent="0.2">
      <c r="D308" s="140"/>
    </row>
    <row r="309" spans="4:4" x14ac:dyDescent="0.2">
      <c r="D309" s="140"/>
    </row>
    <row r="310" spans="4:4" x14ac:dyDescent="0.2">
      <c r="D310" s="140"/>
    </row>
    <row r="311" spans="4:4" x14ac:dyDescent="0.2">
      <c r="D311" s="140"/>
    </row>
    <row r="312" spans="4:4" x14ac:dyDescent="0.2">
      <c r="D312" s="140"/>
    </row>
    <row r="313" spans="4:4" x14ac:dyDescent="0.2">
      <c r="D313" s="140"/>
    </row>
    <row r="314" spans="4:4" x14ac:dyDescent="0.2">
      <c r="D314" s="140"/>
    </row>
    <row r="315" spans="4:4" x14ac:dyDescent="0.2">
      <c r="D315" s="140"/>
    </row>
    <row r="316" spans="4:4" x14ac:dyDescent="0.2">
      <c r="D316" s="140"/>
    </row>
    <row r="317" spans="4:4" x14ac:dyDescent="0.2">
      <c r="D317" s="140"/>
    </row>
    <row r="318" spans="4:4" x14ac:dyDescent="0.2">
      <c r="D318" s="140"/>
    </row>
    <row r="319" spans="4:4" x14ac:dyDescent="0.2">
      <c r="D319" s="140"/>
    </row>
    <row r="320" spans="4:4" x14ac:dyDescent="0.2">
      <c r="D320" s="140"/>
    </row>
    <row r="321" spans="4:4" x14ac:dyDescent="0.2">
      <c r="D321" s="140"/>
    </row>
    <row r="322" spans="4:4" x14ac:dyDescent="0.2">
      <c r="D322" s="140"/>
    </row>
    <row r="323" spans="4:4" x14ac:dyDescent="0.2">
      <c r="D323" s="140"/>
    </row>
    <row r="324" spans="4:4" x14ac:dyDescent="0.2">
      <c r="D324" s="140"/>
    </row>
    <row r="325" spans="4:4" x14ac:dyDescent="0.2">
      <c r="D325" s="140"/>
    </row>
    <row r="326" spans="4:4" x14ac:dyDescent="0.2">
      <c r="D326" s="140"/>
    </row>
    <row r="327" spans="4:4" x14ac:dyDescent="0.2">
      <c r="D327" s="140"/>
    </row>
    <row r="328" spans="4:4" x14ac:dyDescent="0.2">
      <c r="D328" s="140"/>
    </row>
    <row r="329" spans="4:4" x14ac:dyDescent="0.2">
      <c r="D329" s="140"/>
    </row>
    <row r="330" spans="4:4" x14ac:dyDescent="0.2">
      <c r="D330" s="140"/>
    </row>
    <row r="331" spans="4:4" x14ac:dyDescent="0.2">
      <c r="D331" s="140"/>
    </row>
    <row r="332" spans="4:4" x14ac:dyDescent="0.2">
      <c r="D332" s="140"/>
    </row>
    <row r="333" spans="4:4" x14ac:dyDescent="0.2">
      <c r="D333" s="140"/>
    </row>
    <row r="334" spans="4:4" x14ac:dyDescent="0.2">
      <c r="D334" s="140"/>
    </row>
    <row r="335" spans="4:4" x14ac:dyDescent="0.2">
      <c r="D335" s="140"/>
    </row>
    <row r="336" spans="4:4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94</vt:i4>
      </vt:variant>
    </vt:vector>
  </HeadingPairs>
  <TitlesOfParts>
    <vt:vector size="101" baseType="lpstr">
      <vt:lpstr>Pokyny pro vyplnění</vt:lpstr>
      <vt:lpstr>Stavba muži</vt:lpstr>
      <vt:lpstr>VzorPolozky</vt:lpstr>
      <vt:lpstr>WC muži</vt:lpstr>
      <vt:lpstr>Stavba ženy</vt:lpstr>
      <vt:lpstr>WC ženy</vt:lpstr>
      <vt:lpstr>Přípojka kanalizace</vt:lpstr>
      <vt:lpstr>'Stavba muži'!CelkemDPHVypocet</vt:lpstr>
      <vt:lpstr>'Stavba ženy'!CelkemDPHVypocet</vt:lpstr>
      <vt:lpstr>'Stavba ženy'!CenaCelkem</vt:lpstr>
      <vt:lpstr>CenaCelkem</vt:lpstr>
      <vt:lpstr>'Stavba ženy'!CenaCelkemBezDPH</vt:lpstr>
      <vt:lpstr>CenaCelkemBezDPH</vt:lpstr>
      <vt:lpstr>'Stavba muži'!CenaCelkemVypocet</vt:lpstr>
      <vt:lpstr>'Stavba ženy'!CenaCelkemVypocet</vt:lpstr>
      <vt:lpstr>'Stavba ženy'!cisloobjektu</vt:lpstr>
      <vt:lpstr>cisloobjektu</vt:lpstr>
      <vt:lpstr>'Stavba muži'!CisloStavby</vt:lpstr>
      <vt:lpstr>'Stavba ženy'!CisloStavby</vt:lpstr>
      <vt:lpstr>'Stavba ženy'!CisloStavebnihoRozpoctu</vt:lpstr>
      <vt:lpstr>CisloStavebnihoRozpoctu</vt:lpstr>
      <vt:lpstr>'Stavba ženy'!dadresa</vt:lpstr>
      <vt:lpstr>dadresa</vt:lpstr>
      <vt:lpstr>'Stavba muži'!DIČ</vt:lpstr>
      <vt:lpstr>'Stavba ženy'!DIČ</vt:lpstr>
      <vt:lpstr>'Stavba ženy'!dmisto</vt:lpstr>
      <vt:lpstr>dmisto</vt:lpstr>
      <vt:lpstr>'Stavba ženy'!DPHSni</vt:lpstr>
      <vt:lpstr>DPHSni</vt:lpstr>
      <vt:lpstr>'Stavba ženy'!DPHZakl</vt:lpstr>
      <vt:lpstr>DPHZakl</vt:lpstr>
      <vt:lpstr>'Stavba muži'!dpsc</vt:lpstr>
      <vt:lpstr>'Stavba ženy'!dpsc</vt:lpstr>
      <vt:lpstr>'Stavba muži'!IČO</vt:lpstr>
      <vt:lpstr>'Stavba ženy'!IČO</vt:lpstr>
      <vt:lpstr>'Stavba ženy'!Mena</vt:lpstr>
      <vt:lpstr>Mena</vt:lpstr>
      <vt:lpstr>'Stavba ženy'!MistoStavby</vt:lpstr>
      <vt:lpstr>MistoStavby</vt:lpstr>
      <vt:lpstr>'Stavba ženy'!nazevobjektu</vt:lpstr>
      <vt:lpstr>nazevobjektu</vt:lpstr>
      <vt:lpstr>'Stavba muži'!NazevStavby</vt:lpstr>
      <vt:lpstr>'Stavba ženy'!NazevStavby</vt:lpstr>
      <vt:lpstr>'Stavba ženy'!NazevStavebnihoRozpoctu</vt:lpstr>
      <vt:lpstr>NazevStavebnihoRozpoctu</vt:lpstr>
      <vt:lpstr>'Přípojka kanalizace'!Názvy_tisku</vt:lpstr>
      <vt:lpstr>'WC muži'!Názvy_tisku</vt:lpstr>
      <vt:lpstr>'WC ženy'!Názvy_tisku</vt:lpstr>
      <vt:lpstr>'Stavba ženy'!oadresa</vt:lpstr>
      <vt:lpstr>oadresa</vt:lpstr>
      <vt:lpstr>'Stavba muži'!Objednatel</vt:lpstr>
      <vt:lpstr>'Stavba ženy'!Objednatel</vt:lpstr>
      <vt:lpstr>'Stavba muži'!Objekt</vt:lpstr>
      <vt:lpstr>'Stavba ženy'!Objekt</vt:lpstr>
      <vt:lpstr>'Přípojka kanalizace'!Oblast_tisku</vt:lpstr>
      <vt:lpstr>'Stavba muži'!Oblast_tisku</vt:lpstr>
      <vt:lpstr>'Stavba ženy'!Oblast_tisku</vt:lpstr>
      <vt:lpstr>'WC muži'!Oblast_tisku</vt:lpstr>
      <vt:lpstr>'WC ženy'!Oblast_tisku</vt:lpstr>
      <vt:lpstr>'Stavba muži'!odic</vt:lpstr>
      <vt:lpstr>'Stavba ženy'!odic</vt:lpstr>
      <vt:lpstr>'Stavba muži'!oico</vt:lpstr>
      <vt:lpstr>'Stavba ženy'!oico</vt:lpstr>
      <vt:lpstr>'Stavba muži'!omisto</vt:lpstr>
      <vt:lpstr>'Stavba ženy'!omisto</vt:lpstr>
      <vt:lpstr>'Stavba muži'!onazev</vt:lpstr>
      <vt:lpstr>'Stavba ženy'!onazev</vt:lpstr>
      <vt:lpstr>'Stavba muži'!opsc</vt:lpstr>
      <vt:lpstr>'Stavba ženy'!opsc</vt:lpstr>
      <vt:lpstr>'Stavba ženy'!padresa</vt:lpstr>
      <vt:lpstr>padresa</vt:lpstr>
      <vt:lpstr>'Stavba ženy'!pdic</vt:lpstr>
      <vt:lpstr>pdic</vt:lpstr>
      <vt:lpstr>'Stavba ženy'!pico</vt:lpstr>
      <vt:lpstr>pico</vt:lpstr>
      <vt:lpstr>'Stavba ženy'!pmisto</vt:lpstr>
      <vt:lpstr>pmisto</vt:lpstr>
      <vt:lpstr>'Stavba ženy'!PoptavkaID</vt:lpstr>
      <vt:lpstr>PoptavkaID</vt:lpstr>
      <vt:lpstr>'Stavba ženy'!pPSC</vt:lpstr>
      <vt:lpstr>pPSC</vt:lpstr>
      <vt:lpstr>'Stavba ženy'!Projektant</vt:lpstr>
      <vt:lpstr>Projektant</vt:lpstr>
      <vt:lpstr>'Stavba muži'!SazbaDPH1</vt:lpstr>
      <vt:lpstr>'Stavba ženy'!SazbaDPH1</vt:lpstr>
      <vt:lpstr>'Stavba muži'!SazbaDPH2</vt:lpstr>
      <vt:lpstr>'Stavba ženy'!SazbaDPH2</vt:lpstr>
      <vt:lpstr>'Stavba ženy'!Vypracoval</vt:lpstr>
      <vt:lpstr>Vypracoval</vt:lpstr>
      <vt:lpstr>'Stavba ženy'!ZakladDPHSni</vt:lpstr>
      <vt:lpstr>ZakladDPHSni</vt:lpstr>
      <vt:lpstr>'Stavba muži'!ZakladDPHSniVypocet</vt:lpstr>
      <vt:lpstr>'Stavba ženy'!ZakladDPHSniVypocet</vt:lpstr>
      <vt:lpstr>'Stavba ženy'!ZakladDPHZakl</vt:lpstr>
      <vt:lpstr>ZakladDPHZakl</vt:lpstr>
      <vt:lpstr>'Stavba muži'!ZakladDPHZaklVypocet</vt:lpstr>
      <vt:lpstr>'Stavba ženy'!ZakladDPHZaklVypocet</vt:lpstr>
      <vt:lpstr>'Stavba ženy'!Zaokrouhleni</vt:lpstr>
      <vt:lpstr>Zaokrouhleni</vt:lpstr>
      <vt:lpstr>'Stavba ženy'!Zhotovitel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Kratina</dc:creator>
  <cp:lastModifiedBy>gruk</cp:lastModifiedBy>
  <cp:lastPrinted>2017-06-22T07:59:19Z</cp:lastPrinted>
  <dcterms:created xsi:type="dcterms:W3CDTF">2009-04-08T07:15:50Z</dcterms:created>
  <dcterms:modified xsi:type="dcterms:W3CDTF">2017-06-28T12:15:34Z</dcterms:modified>
</cp:coreProperties>
</file>