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'Rekapitulace'!$G$13</definedName>
    <definedName name="Dodavka0">'Položky'!#REF!</definedName>
    <definedName name="HSV">'Rekapitulace'!$E$13</definedName>
    <definedName name="HSV0">'Položky'!#REF!</definedName>
    <definedName name="HZS">'Rekapitulace'!$I$13</definedName>
    <definedName name="HZS0">'Položky'!#REF!</definedName>
    <definedName name="JKSO">'Krycí list'!$G$2</definedName>
    <definedName name="MJ">'Krycí list'!$G$5</definedName>
    <definedName name="Mont">'Rekapitulace'!$H$13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'Položky'!$A$1:$G$90</definedName>
    <definedName name="_xlnm.Print_Area" localSheetId="1">'Rekapitulace'!$A$1:$I$27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<sst xmlns="http://schemas.openxmlformats.org/spreadsheetml/2006/main" count="354" uniqueCount="231">
  <si>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</si>
  <si>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</si>
  <si>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</si>
  <si>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</si>
  <si>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</si>
  <si>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</si>
  <si>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</si>
  <si>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</si>
  <si>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</si>
  <si>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</si>
  <si>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</si>
  <si>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</si>
  <si>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</si>
  <si>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</si>
  <si>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</si>
  <si>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</si>
  <si>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</si>
  <si>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</si>
  <si>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</si>
  <si>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</si>
  <si>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</si>
  <si>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</si>
  <si>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</si>
  <si>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</si>
  <si>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</si>
  <si>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</si>
  <si>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</si>
  <si>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</si>
  <si>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</si>
  <si>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</si>
  <si>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</si>
  <si>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</si>
  <si>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</si>
  <si>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</si>
  <si>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</si>
  <si>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</si>
  <si>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</si>
  <si>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</si>
  <si>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</si>
  <si>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</si>
  <si>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</si>
  <si>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</si>
  <si>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</si>
  <si>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</si>
  <si>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</si>
  <si>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</si>
  <si>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</si>
  <si>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</si>
  <si>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</si>
  <si>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</si>
  <si>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</si>
  <si>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</si>
  <si>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</si>
  <si>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</si>
  <si>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</si>
  <si>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</si>
  <si>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</si>
  <si>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</si>
  <si>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</si>
  <si>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</si>
  <si>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</si>
  <si>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</si>
  <si>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</si>
  <si>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</si>
  <si>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</si>
  <si>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</si>
  <si>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</si>
  <si>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</si>
  <si>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</si>
  <si>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</si>
  <si>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</si>
  <si>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</si>
  <si>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</si>
  <si>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</si>
  <si>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</si>
  <si>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</si>
  <si>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</si>
  <si>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</si>
  <si>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</si>
  <si>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2015/24</t>
  </si>
  <si>
    <t>Opavan-Velké Albrechtice 222-TZH komunikace</t>
  </si>
  <si>
    <t>D2a</t>
  </si>
  <si>
    <t>VENKOVNÍ ROZVODY VODY</t>
  </si>
  <si>
    <t>827.13</t>
  </si>
  <si>
    <t>-.</t>
  </si>
  <si>
    <t>venkovní rozvody vody</t>
  </si>
  <si>
    <t>113107112R00</t>
  </si>
  <si>
    <t xml:space="preserve">Odstranění podkladu pl. 200 m2,kam.těžené tl.20 cm </t>
  </si>
  <si>
    <t>m2</t>
  </si>
  <si>
    <t>113107144R00</t>
  </si>
  <si>
    <t xml:space="preserve">Odstranění podkladu pl.do 200 m2, živice tl. 20 cm </t>
  </si>
  <si>
    <t>120901123R00</t>
  </si>
  <si>
    <t xml:space="preserve">Bourání konstrukcí ze železobetonu </t>
  </si>
  <si>
    <t>m3</t>
  </si>
  <si>
    <t>130001101R00</t>
  </si>
  <si>
    <t xml:space="preserve">Příplatek za ztížené hloubení v blízkosti vedení </t>
  </si>
  <si>
    <t>132301202R00</t>
  </si>
  <si>
    <t xml:space="preserve">Hloubení rýh šířky do 200 cm v hor.4 do 1000 m3 </t>
  </si>
  <si>
    <t>132301209R00</t>
  </si>
  <si>
    <t xml:space="preserve">Příplatek za lepivost - hloubení rýh 200cm v hor.4 </t>
  </si>
  <si>
    <t>151101101R00</t>
  </si>
  <si>
    <t xml:space="preserve">Pažení a rozepření stěn rýh - příložné - hl. do 2m </t>
  </si>
  <si>
    <t>151101111R00</t>
  </si>
  <si>
    <t xml:space="preserve">Odstranění paženi stěn rýh - příložné - hl. do 2 m </t>
  </si>
  <si>
    <t>161101101R00</t>
  </si>
  <si>
    <t xml:space="preserve">Svislé přemístění výkopku z hor.1-4 do 2,5 m </t>
  </si>
  <si>
    <t>162701105R14</t>
  </si>
  <si>
    <t>Vodorovné přemístění výkopku z hor.1-4 do 10000 m kapacita vozu 12 m3</t>
  </si>
  <si>
    <t>162701109R14</t>
  </si>
  <si>
    <t>Příplatek k vod. přemístění hor.1-4 za další 1 km kapacita vozu 12 m3</t>
  </si>
  <si>
    <t>171201201RT1</t>
  </si>
  <si>
    <t>Uložení sypaniny na skládku včetně poplatku za skládku</t>
  </si>
  <si>
    <t>174101101R00</t>
  </si>
  <si>
    <t xml:space="preserve">Zásyp jam, rýh, šachet se zhutněním </t>
  </si>
  <si>
    <t>175101101R00</t>
  </si>
  <si>
    <t xml:space="preserve">Obsyp potrubí bez prohození sypaniny </t>
  </si>
  <si>
    <t>175101209R00</t>
  </si>
  <si>
    <t>Příplatek za prohození sypaniny přípojka</t>
  </si>
  <si>
    <t xml:space="preserve">Písek na obsyp potrubí </t>
  </si>
  <si>
    <t>4</t>
  </si>
  <si>
    <t>Vodorovné konstrukce</t>
  </si>
  <si>
    <t>451572111R00</t>
  </si>
  <si>
    <t xml:space="preserve">Lože pod potrubí z kameniva těženého 0 - 4 mm </t>
  </si>
  <si>
    <t>452313111R00</t>
  </si>
  <si>
    <t>Bloky pro potrubí z betonu B 7,5 šoupátka, hydranty, ohyby, odbočky</t>
  </si>
  <si>
    <t>5</t>
  </si>
  <si>
    <t>Komunikace</t>
  </si>
  <si>
    <t>566903111R00</t>
  </si>
  <si>
    <t>Vyspravení podkladu po překopech kam.hrubě drceným 0,9x35,9x0,17= 5,39m3</t>
  </si>
  <si>
    <t>t</t>
  </si>
  <si>
    <t>566903113U00</t>
  </si>
  <si>
    <t>Vysprav podkl překop recyklát 0,9x35,2x0,22=6,97m3</t>
  </si>
  <si>
    <t>8</t>
  </si>
  <si>
    <t>Trubní vedení</t>
  </si>
  <si>
    <t>857242121R00</t>
  </si>
  <si>
    <t xml:space="preserve">Montáž tvarovek litin. jednoos.přír. výkop DN 80 </t>
  </si>
  <si>
    <t>kus</t>
  </si>
  <si>
    <t>857262121R00</t>
  </si>
  <si>
    <t xml:space="preserve">Montáž tvarovek litin. jednoos. přír. výkop DN 100 </t>
  </si>
  <si>
    <t>857264121R00</t>
  </si>
  <si>
    <t xml:space="preserve">Montáž tvarovek litin. odboč. přír. výkop DN 100 </t>
  </si>
  <si>
    <t>871161121R00</t>
  </si>
  <si>
    <t xml:space="preserve">Montáž trubek polyetylenových ve výkopu d 32 mm </t>
  </si>
  <si>
    <t>m</t>
  </si>
  <si>
    <t>879172199R00</t>
  </si>
  <si>
    <t xml:space="preserve">Příplatek za montáž vodovodních přípojek DN 32-80 </t>
  </si>
  <si>
    <t>891163111R00</t>
  </si>
  <si>
    <t xml:space="preserve">Montáž ventilů hlavních pro přípojky DN 25 </t>
  </si>
  <si>
    <t>891241111R00</t>
  </si>
  <si>
    <t xml:space="preserve">Montáž vodovodních šoupátek ve výkopu DN 80 </t>
  </si>
  <si>
    <t>891247211R00</t>
  </si>
  <si>
    <t xml:space="preserve">Montáž hydrantů nadzemních DN 80 </t>
  </si>
  <si>
    <t>891261221R00</t>
  </si>
  <si>
    <t>Montáž vodovod. šoupátek šacht. kolečko DN 100 šachta</t>
  </si>
  <si>
    <t>891269111R00</t>
  </si>
  <si>
    <t>Montáž navrtávacích pasů DN 100 přípojka</t>
  </si>
  <si>
    <t>892233111R00</t>
  </si>
  <si>
    <t>Desinfekce vodovodního potrubí DN 70 přípojka</t>
  </si>
  <si>
    <t>892241111R00</t>
  </si>
  <si>
    <t>Tlaková zkouška vodovodního potrubí DN 80 přípojka+H</t>
  </si>
  <si>
    <t>892271111R00</t>
  </si>
  <si>
    <t>Tlaková zkouška vodovodního potrubí DN 125 řad</t>
  </si>
  <si>
    <t>892273111R00</t>
  </si>
  <si>
    <t>Desinfekce vodovodního potrubí DN 125 řad+H</t>
  </si>
  <si>
    <t>892372111R00</t>
  </si>
  <si>
    <t xml:space="preserve">Zabezpečení konců vodovod. potrubí DN 300 </t>
  </si>
  <si>
    <t>899401112R00</t>
  </si>
  <si>
    <t>Osazení poklopů litinových šoupátkových přípojka+H</t>
  </si>
  <si>
    <t>899713111R00</t>
  </si>
  <si>
    <t>Orientační tabulky na sloupku ocelovém, betonovém vč.sloupku</t>
  </si>
  <si>
    <t xml:space="preserve">Vytýčení stáv.sítí,zaměř.skutečného stavu </t>
  </si>
  <si>
    <t>hod</t>
  </si>
  <si>
    <t xml:space="preserve">č.1650 poklop šoupátkový HAWLE </t>
  </si>
  <si>
    <t>Potrubí  HD PE+ 32x3,0 mm SDR11 PE100 s ochranným pláštěm</t>
  </si>
  <si>
    <t xml:space="preserve">KNPL 110/30°oblouk hrdlovaný </t>
  </si>
  <si>
    <t xml:space="preserve">PVC D 90x6,7mm PN 16 potr. hrdlované </t>
  </si>
  <si>
    <t xml:space="preserve">TN 100/80 lit.přír.odbočka </t>
  </si>
  <si>
    <t xml:space="preserve">č.0400 DN100/110 tvarovka </t>
  </si>
  <si>
    <t xml:space="preserve">Tvarovka tlak.PVC příruba přesuvná ENPL d 110 mm </t>
  </si>
  <si>
    <t xml:space="preserve">č.2810 DN 1" ZAK 34 šoupě </t>
  </si>
  <si>
    <t xml:space="preserve">č.5045 koleno patk. DN80/90 příruba spec. </t>
  </si>
  <si>
    <t xml:space="preserve">č.9000 zemní souprava šoupátková </t>
  </si>
  <si>
    <t xml:space="preserve">č.6310 D40x32 ISO spojka HAWLE </t>
  </si>
  <si>
    <t xml:space="preserve">HAWLE souprava zemní 9000E2  DN80/ 1,25 </t>
  </si>
  <si>
    <t xml:space="preserve">ANPL 110/80 odbočka přírub. pro PVC </t>
  </si>
  <si>
    <t xml:space="preserve">č.3481 deska pod poklop </t>
  </si>
  <si>
    <t xml:space="preserve">Hydrant nadzemní PN 16 DN 80 </t>
  </si>
  <si>
    <t xml:space="preserve">č.0400 DN 80/90  příruba spec. pro PVC </t>
  </si>
  <si>
    <t>KS</t>
  </si>
  <si>
    <t xml:space="preserve">Výstražná folie "voda" </t>
  </si>
  <si>
    <t xml:space="preserve">č.0400 DN80/90mm spec.příruba pro PVC potr. </t>
  </si>
  <si>
    <t xml:space="preserve">Potrubí PVC D110x6,6 PN16 hrdlované </t>
  </si>
  <si>
    <t xml:space="preserve">č.9601 zem.soupr..šoupátková </t>
  </si>
  <si>
    <t xml:space="preserve">KNPL D110/90°hrdl.koleno PVC </t>
  </si>
  <si>
    <t xml:space="preserve">Signalizační vodič CY 4,5mm </t>
  </si>
  <si>
    <t xml:space="preserve">HAWLE č.1750  poklop šoupátkový </t>
  </si>
  <si>
    <t xml:space="preserve">Redukce přírubová č.8550 DN100/80 mm </t>
  </si>
  <si>
    <t xml:space="preserve">č.5320 D110 ZAK 34 PN16  navrt.pas </t>
  </si>
  <si>
    <t xml:space="preserve">č.4000 DN 80 PN 16 šoupátko HAWLE </t>
  </si>
  <si>
    <t>42224359</t>
  </si>
  <si>
    <t>Šoupátko S20-118-610 PN 10  DN 100(EKO-Plus005)</t>
  </si>
  <si>
    <t>909      R00</t>
  </si>
  <si>
    <t>Hzs-nezmeritelne stavebni prace napojování, demont. hydrantů, zpět.propojení potru</t>
  </si>
  <si>
    <t>h</t>
  </si>
  <si>
    <t>99</t>
  </si>
  <si>
    <t>Staveništní přesun hmot</t>
  </si>
  <si>
    <t>998276101R00</t>
  </si>
  <si>
    <t xml:space="preserve">Přesun hmot pro trubní vedení plastová,otevř.výkop </t>
  </si>
  <si>
    <t>D96</t>
  </si>
  <si>
    <t>Přesuny suti a vybouraných hmot</t>
  </si>
  <si>
    <t>979081121R00</t>
  </si>
  <si>
    <t xml:space="preserve">Příplatek k odvozu za každý další 1 km </t>
  </si>
  <si>
    <t>979082212R00</t>
  </si>
  <si>
    <t xml:space="preserve">Vodorovná doprava suti po suchu do 50 m </t>
  </si>
  <si>
    <t>979083116R00</t>
  </si>
  <si>
    <t xml:space="preserve">Vodorovné přemístění suti na skládku do 5000 m </t>
  </si>
  <si>
    <t>979088212R00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</si>
  <si>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</si>
  <si>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</si>
  <si>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</si>
  <si>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</si>
  <si>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</si>
  <si>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</si>
  <si>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</si>
  <si>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</si>
  <si>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</si>
  <si>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</si>
  <si>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</si>
  <si>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Gnida Petr</t>
  </si>
  <si>
    <t>Česká republika- Správa státních hmotných rezerv</t>
  </si>
  <si>
    <t>CIVIL PROJECTS s.r.o.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</si>
</sst>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9" xfId="47" applyNumberFormat="1" applyFont="1" applyBorder="1">
      <alignment/>
      <protection/>
    </xf>
    <xf numFmtId="49" fontId="23" fillId="0" borderId="49" xfId="47" applyNumberFormat="1" applyFont="1" applyBorder="1">
      <alignment/>
      <protection/>
    </xf>
    <xf numFmtId="49" fontId="23" fillId="0" borderId="49" xfId="47" applyNumberFormat="1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49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49" fontId="24" fillId="0" borderId="52" xfId="47" applyNumberFormat="1" applyFont="1" applyBorder="1">
      <alignment/>
      <protection/>
    </xf>
    <xf numFmtId="49" fontId="23" fillId="0" borderId="52" xfId="47" applyNumberFormat="1" applyFont="1" applyBorder="1">
      <alignment/>
      <protection/>
    </xf>
    <xf numFmtId="49" fontId="23" fillId="0" borderId="52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9" xfId="47" applyFont="1" applyBorder="1">
      <alignment/>
      <protection/>
    </xf>
    <xf numFmtId="0" fontId="25" fillId="0" borderId="50" xfId="47" applyFont="1" applyBorder="1" applyAlignment="1">
      <alignment horizontal="right"/>
      <protection/>
    </xf>
    <xf numFmtId="49" fontId="23" fillId="0" borderId="49" xfId="47" applyNumberFormat="1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3" fillId="0" borderId="52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-.</v>
      </c>
      <c r="D2" s="5" t="str">
        <f>Rekapitulace!G2</f>
        <v>venkovní rozvody vody</v>
      </c>
      <c r="E2" s="6"/>
      <c r="F2" s="7" t="s">
        <v>1</v>
      </c>
      <c r="G2" s="8" t="s">
        <v>83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0" t="s">
        <v>230</v>
      </c>
      <c r="D8" s="200"/>
      <c r="E8" s="20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0" t="str">
        <f>Projektant</f>
        <v>CIVIL PROJECTS s.r.o.</v>
      </c>
      <c r="D9" s="200"/>
      <c r="E9" s="201"/>
      <c r="F9" s="13"/>
      <c r="G9" s="34"/>
      <c r="H9" s="35"/>
    </row>
    <row r="10" spans="1:8" ht="12.75">
      <c r="A10" s="29" t="s">
        <v>14</v>
      </c>
      <c r="B10" s="13"/>
      <c r="C10" s="200" t="s">
        <v>229</v>
      </c>
      <c r="D10" s="200"/>
      <c r="E10" s="200"/>
      <c r="F10" s="36"/>
      <c r="G10" s="37"/>
      <c r="H10" s="38"/>
    </row>
    <row r="11" spans="1:57" ht="13.5" customHeight="1">
      <c r="A11" s="29" t="s">
        <v>15</v>
      </c>
      <c r="B11" s="13"/>
      <c r="C11" s="200" t="s">
        <v>228</v>
      </c>
      <c r="D11" s="200"/>
      <c r="E11" s="200"/>
      <c r="F11" s="39" t="s">
        <v>16</v>
      </c>
      <c r="G11" s="40">
        <v>2358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2"/>
      <c r="D12" s="202"/>
      <c r="E12" s="20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Rekapitulace!A18</f>
        <v>Ztížené výrobní podmínky</v>
      </c>
      <c r="E15" s="58"/>
      <c r="F15" s="59"/>
      <c r="G15" s="56">
        <f>Rekapitulace!I18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Rekapitulace!A19</f>
        <v>Oborová přirážka</v>
      </c>
      <c r="E16" s="60"/>
      <c r="F16" s="61"/>
      <c r="G16" s="56">
        <f>Rekapitulace!I19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Rekapitulace!A20</f>
        <v>Přesun stavebních kapacit</v>
      </c>
      <c r="E17" s="60"/>
      <c r="F17" s="61"/>
      <c r="G17" s="56">
        <f>Rekapitulace!I20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Rekapitulace!A21</f>
        <v>Mimostaveništní doprava</v>
      </c>
      <c r="E18" s="60"/>
      <c r="F18" s="61"/>
      <c r="G18" s="56">
        <f>Rekapitulace!I21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Rekapitulace!A22</f>
        <v>Zařízení staveniště</v>
      </c>
      <c r="E19" s="60"/>
      <c r="F19" s="61"/>
      <c r="G19" s="56">
        <f>Rekapitulace!I22</f>
        <v>0</v>
      </c>
    </row>
    <row r="20" spans="1:7" ht="15.75" customHeight="1">
      <c r="A20" s="64"/>
      <c r="B20" s="55"/>
      <c r="C20" s="56"/>
      <c r="D20" s="9" t="str">
        <f>Rekapitulace!A23</f>
        <v>Provoz investora</v>
      </c>
      <c r="E20" s="60"/>
      <c r="F20" s="61"/>
      <c r="G20" s="56">
        <f>Rekapitulace!I23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Rekapitulace!A24</f>
        <v>Kompletační činnost (IČD)</v>
      </c>
      <c r="E21" s="60"/>
      <c r="F21" s="61"/>
      <c r="G21" s="56">
        <f>Rekapitulace!I24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3" t="s">
        <v>33</v>
      </c>
      <c r="B23" s="20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05">
        <f>C23-F32</f>
        <v>0</v>
      </c>
      <c r="G30" s="20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05">
        <f>ROUND(PRODUCT(F30,C31/100),0)</f>
        <v>0</v>
      </c>
      <c r="G31" s="20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5">
        <v>0</v>
      </c>
      <c r="G32" s="20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5">
        <f>ROUND(PRODUCT(F32,C33/100),0)</f>
        <v>0</v>
      </c>
      <c r="G33" s="20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7">
        <f>ROUND(SUM(F30:F33),0)</f>
        <v>0</v>
      </c>
      <c r="G34" s="20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99"/>
      <c r="C37" s="199"/>
      <c r="D37" s="199"/>
      <c r="E37" s="199"/>
      <c r="F37" s="199"/>
      <c r="G37" s="199"/>
      <c r="H37" t="s">
        <v>5</v>
      </c>
    </row>
    <row r="38" spans="1:8" ht="12.75" customHeight="1">
      <c r="A38" s="96"/>
      <c r="B38" s="199"/>
      <c r="C38" s="199"/>
      <c r="D38" s="199"/>
      <c r="E38" s="199"/>
      <c r="F38" s="199"/>
      <c r="G38" s="199"/>
      <c r="H38" t="s">
        <v>5</v>
      </c>
    </row>
    <row r="39" spans="1:8" ht="12.75">
      <c r="A39" s="96"/>
      <c r="B39" s="199"/>
      <c r="C39" s="199"/>
      <c r="D39" s="199"/>
      <c r="E39" s="199"/>
      <c r="F39" s="199"/>
      <c r="G39" s="199"/>
      <c r="H39" t="s">
        <v>5</v>
      </c>
    </row>
    <row r="40" spans="1:8" ht="12.75">
      <c r="A40" s="96"/>
      <c r="B40" s="199"/>
      <c r="C40" s="199"/>
      <c r="D40" s="199"/>
      <c r="E40" s="199"/>
      <c r="F40" s="199"/>
      <c r="G40" s="199"/>
      <c r="H40" t="s">
        <v>5</v>
      </c>
    </row>
    <row r="41" spans="1:8" ht="12.75">
      <c r="A41" s="96"/>
      <c r="B41" s="199"/>
      <c r="C41" s="199"/>
      <c r="D41" s="199"/>
      <c r="E41" s="199"/>
      <c r="F41" s="199"/>
      <c r="G41" s="199"/>
      <c r="H41" t="s">
        <v>5</v>
      </c>
    </row>
    <row r="42" spans="1:8" ht="12.75">
      <c r="A42" s="96"/>
      <c r="B42" s="199"/>
      <c r="C42" s="199"/>
      <c r="D42" s="199"/>
      <c r="E42" s="199"/>
      <c r="F42" s="199"/>
      <c r="G42" s="199"/>
      <c r="H42" t="s">
        <v>5</v>
      </c>
    </row>
    <row r="43" spans="1:8" ht="12.75">
      <c r="A43" s="96"/>
      <c r="B43" s="199"/>
      <c r="C43" s="199"/>
      <c r="D43" s="199"/>
      <c r="E43" s="199"/>
      <c r="F43" s="199"/>
      <c r="G43" s="199"/>
      <c r="H43" t="s">
        <v>5</v>
      </c>
    </row>
    <row r="44" spans="1:8" ht="12.75">
      <c r="A44" s="96"/>
      <c r="B44" s="199"/>
      <c r="C44" s="199"/>
      <c r="D44" s="199"/>
      <c r="E44" s="199"/>
      <c r="F44" s="199"/>
      <c r="G44" s="199"/>
      <c r="H44" t="s">
        <v>5</v>
      </c>
    </row>
    <row r="45" spans="1:8" ht="0.75" customHeight="1">
      <c r="A45" s="96"/>
      <c r="B45" s="199"/>
      <c r="C45" s="199"/>
      <c r="D45" s="199"/>
      <c r="E45" s="199"/>
      <c r="F45" s="199"/>
      <c r="G45" s="199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H26" sqref="H26:I2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48</v>
      </c>
      <c r="B1" s="212"/>
      <c r="C1" s="97" t="str">
        <f>CONCATENATE(cislostavby," ",nazevstavby)</f>
        <v>2015/24 Opavan-Velké Albrechtice 222-TZH komunikace</v>
      </c>
      <c r="D1" s="98"/>
      <c r="E1" s="99"/>
      <c r="F1" s="98"/>
      <c r="G1" s="100" t="s">
        <v>49</v>
      </c>
      <c r="H1" s="101" t="s">
        <v>84</v>
      </c>
      <c r="I1" s="102"/>
    </row>
    <row r="2" spans="1:9" ht="13.5" thickBot="1">
      <c r="A2" s="213" t="s">
        <v>50</v>
      </c>
      <c r="B2" s="214"/>
      <c r="C2" s="103" t="str">
        <f>CONCATENATE(cisloobjektu," ",nazevobjektu)</f>
        <v>D2a VENKOVNÍ ROZVODY VODY</v>
      </c>
      <c r="D2" s="104"/>
      <c r="E2" s="105"/>
      <c r="F2" s="104"/>
      <c r="G2" s="215" t="s">
        <v>85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1</v>
      </c>
      <c r="B7" s="115" t="str">
        <f>Položky!C7</f>
        <v>Zemní práce</v>
      </c>
      <c r="C7" s="66"/>
      <c r="D7" s="116"/>
      <c r="E7" s="195">
        <f>Položky!BA24</f>
        <v>0</v>
      </c>
      <c r="F7" s="196">
        <f>Položky!BB24</f>
        <v>0</v>
      </c>
      <c r="G7" s="196">
        <f>Položky!BC24</f>
        <v>0</v>
      </c>
      <c r="H7" s="196">
        <f>Položky!BD24</f>
        <v>0</v>
      </c>
      <c r="I7" s="197">
        <f>Položky!BE24</f>
        <v>0</v>
      </c>
    </row>
    <row r="8" spans="1:9" s="35" customFormat="1" ht="12.75">
      <c r="A8" s="194" t="str">
        <f>Položky!B25</f>
        <v>4</v>
      </c>
      <c r="B8" s="115" t="str">
        <f>Položky!C25</f>
        <v>Vodorovné konstrukce</v>
      </c>
      <c r="C8" s="66"/>
      <c r="D8" s="116"/>
      <c r="E8" s="195">
        <f>Položky!BA28</f>
        <v>0</v>
      </c>
      <c r="F8" s="196">
        <f>Položky!BB28</f>
        <v>0</v>
      </c>
      <c r="G8" s="196">
        <f>Položky!BC28</f>
        <v>0</v>
      </c>
      <c r="H8" s="196">
        <f>Položky!BD28</f>
        <v>0</v>
      </c>
      <c r="I8" s="197">
        <f>Položky!BE28</f>
        <v>0</v>
      </c>
    </row>
    <row r="9" spans="1:9" s="35" customFormat="1" ht="12.75">
      <c r="A9" s="194" t="str">
        <f>Položky!B29</f>
        <v>5</v>
      </c>
      <c r="B9" s="115" t="str">
        <f>Položky!C29</f>
        <v>Komunikace</v>
      </c>
      <c r="C9" s="66"/>
      <c r="D9" s="116"/>
      <c r="E9" s="195">
        <f>Položky!BA32</f>
        <v>0</v>
      </c>
      <c r="F9" s="196">
        <f>Položky!BB32</f>
        <v>0</v>
      </c>
      <c r="G9" s="196">
        <f>Položky!BC32</f>
        <v>0</v>
      </c>
      <c r="H9" s="196">
        <f>Položky!BD32</f>
        <v>0</v>
      </c>
      <c r="I9" s="197">
        <f>Položky!BE32</f>
        <v>0</v>
      </c>
    </row>
    <row r="10" spans="1:9" s="35" customFormat="1" ht="12.75">
      <c r="A10" s="194" t="str">
        <f>Položky!B33</f>
        <v>8</v>
      </c>
      <c r="B10" s="115" t="str">
        <f>Položky!C33</f>
        <v>Trubní vedení</v>
      </c>
      <c r="C10" s="66"/>
      <c r="D10" s="116"/>
      <c r="E10" s="195">
        <f>Položky!BA80</f>
        <v>0</v>
      </c>
      <c r="F10" s="196">
        <f>Položky!BB80</f>
        <v>0</v>
      </c>
      <c r="G10" s="196">
        <f>Položky!BC80</f>
        <v>0</v>
      </c>
      <c r="H10" s="196">
        <f>Položky!BD80</f>
        <v>0</v>
      </c>
      <c r="I10" s="197">
        <f>Položky!BE80</f>
        <v>0</v>
      </c>
    </row>
    <row r="11" spans="1:9" s="35" customFormat="1" ht="12.75">
      <c r="A11" s="194" t="str">
        <f>Položky!B81</f>
        <v>99</v>
      </c>
      <c r="B11" s="115" t="str">
        <f>Položky!C81</f>
        <v>Staveništní přesun hmot</v>
      </c>
      <c r="C11" s="66"/>
      <c r="D11" s="116"/>
      <c r="E11" s="195">
        <f>Položky!BA83</f>
        <v>0</v>
      </c>
      <c r="F11" s="196">
        <f>Položky!BB83</f>
        <v>0</v>
      </c>
      <c r="G11" s="196">
        <f>Položky!BC83</f>
        <v>0</v>
      </c>
      <c r="H11" s="196">
        <f>Položky!BD83</f>
        <v>0</v>
      </c>
      <c r="I11" s="197">
        <f>Položky!BE83</f>
        <v>0</v>
      </c>
    </row>
    <row r="12" spans="1:9" s="35" customFormat="1" ht="13.5" thickBot="1">
      <c r="A12" s="194" t="str">
        <f>Položky!B84</f>
        <v>D96</v>
      </c>
      <c r="B12" s="115" t="str">
        <f>Položky!C84</f>
        <v>Přesuny suti a vybouraných hmot</v>
      </c>
      <c r="C12" s="66"/>
      <c r="D12" s="116"/>
      <c r="E12" s="195">
        <f>Položky!BA90</f>
        <v>0</v>
      </c>
      <c r="F12" s="196">
        <f>Položky!BB90</f>
        <v>0</v>
      </c>
      <c r="G12" s="196">
        <f>Položky!BC90</f>
        <v>0</v>
      </c>
      <c r="H12" s="196">
        <f>Položky!BD90</f>
        <v>0</v>
      </c>
      <c r="I12" s="197">
        <f>Položky!BE90</f>
        <v>0</v>
      </c>
    </row>
    <row r="13" spans="1:9" s="123" customFormat="1" ht="13.5" thickBot="1">
      <c r="A13" s="117"/>
      <c r="B13" s="118" t="s">
        <v>57</v>
      </c>
      <c r="C13" s="118"/>
      <c r="D13" s="119"/>
      <c r="E13" s="120">
        <f>SUM(E7:E12)</f>
        <v>0</v>
      </c>
      <c r="F13" s="121">
        <f>SUM(F7:F12)</f>
        <v>0</v>
      </c>
      <c r="G13" s="121">
        <f>SUM(G7:G12)</f>
        <v>0</v>
      </c>
      <c r="H13" s="121">
        <f>SUM(H7:H12)</f>
        <v>0</v>
      </c>
      <c r="I13" s="122">
        <f>SUM(I7:I12)</f>
        <v>0</v>
      </c>
    </row>
    <row r="14" spans="1:9" ht="12.75">
      <c r="A14" s="66"/>
      <c r="B14" s="66"/>
      <c r="C14" s="66"/>
      <c r="D14" s="66"/>
      <c r="E14" s="66"/>
      <c r="F14" s="66"/>
      <c r="G14" s="66"/>
      <c r="H14" s="66"/>
      <c r="I14" s="66"/>
    </row>
    <row r="15" spans="1:57" ht="19.5" customHeight="1">
      <c r="A15" s="107" t="s">
        <v>58</v>
      </c>
      <c r="B15" s="107"/>
      <c r="C15" s="107"/>
      <c r="D15" s="107"/>
      <c r="E15" s="107"/>
      <c r="F15" s="107"/>
      <c r="G15" s="124"/>
      <c r="H15" s="107"/>
      <c r="I15" s="107"/>
      <c r="BA15" s="41"/>
      <c r="BB15" s="41"/>
      <c r="BC15" s="41"/>
      <c r="BD15" s="41"/>
      <c r="BE15" s="41"/>
    </row>
    <row r="16" spans="1:9" ht="13.5" thickBot="1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1" t="s">
        <v>59</v>
      </c>
      <c r="B17" s="72"/>
      <c r="C17" s="72"/>
      <c r="D17" s="125"/>
      <c r="E17" s="126" t="s">
        <v>60</v>
      </c>
      <c r="F17" s="127" t="s">
        <v>61</v>
      </c>
      <c r="G17" s="128" t="s">
        <v>62</v>
      </c>
      <c r="H17" s="129"/>
      <c r="I17" s="130" t="s">
        <v>60</v>
      </c>
    </row>
    <row r="18" spans="1:53" ht="12.75">
      <c r="A18" s="64" t="s">
        <v>220</v>
      </c>
      <c r="B18" s="55"/>
      <c r="C18" s="55"/>
      <c r="D18" s="131"/>
      <c r="E18" s="132"/>
      <c r="F18" s="133"/>
      <c r="G18" s="134">
        <f aca="true" t="shared" si="0" ref="G18:G25">CHOOSE(BA18+1,HSV+PSV,HSV+PSV+Mont,HSV+PSV+Dodavka+Mont,HSV,PSV,Mont,Dodavka,Mont+Dodavka,0)</f>
        <v>0</v>
      </c>
      <c r="H18" s="135"/>
      <c r="I18" s="136">
        <f aca="true" t="shared" si="1" ref="I18:I25">E18+F18*G18/100</f>
        <v>0</v>
      </c>
      <c r="BA18">
        <v>0</v>
      </c>
    </row>
    <row r="19" spans="1:53" ht="12.75">
      <c r="A19" s="64" t="s">
        <v>221</v>
      </c>
      <c r="B19" s="55"/>
      <c r="C19" s="55"/>
      <c r="D19" s="131"/>
      <c r="E19" s="132"/>
      <c r="F19" s="133"/>
      <c r="G19" s="134">
        <f t="shared" si="0"/>
        <v>0</v>
      </c>
      <c r="H19" s="135"/>
      <c r="I19" s="136">
        <f t="shared" si="1"/>
        <v>0</v>
      </c>
      <c r="BA19">
        <v>0</v>
      </c>
    </row>
    <row r="20" spans="1:53" ht="12.75">
      <c r="A20" s="64" t="s">
        <v>222</v>
      </c>
      <c r="B20" s="55"/>
      <c r="C20" s="55"/>
      <c r="D20" s="131"/>
      <c r="E20" s="132"/>
      <c r="F20" s="133"/>
      <c r="G20" s="134">
        <f t="shared" si="0"/>
        <v>0</v>
      </c>
      <c r="H20" s="135"/>
      <c r="I20" s="136">
        <f t="shared" si="1"/>
        <v>0</v>
      </c>
      <c r="BA20">
        <v>0</v>
      </c>
    </row>
    <row r="21" spans="1:53" ht="12.75">
      <c r="A21" s="64" t="s">
        <v>223</v>
      </c>
      <c r="B21" s="55"/>
      <c r="C21" s="55"/>
      <c r="D21" s="131"/>
      <c r="E21" s="132"/>
      <c r="F21" s="133"/>
      <c r="G21" s="134">
        <f t="shared" si="0"/>
        <v>0</v>
      </c>
      <c r="H21" s="135"/>
      <c r="I21" s="136">
        <f t="shared" si="1"/>
        <v>0</v>
      </c>
      <c r="BA21">
        <v>0</v>
      </c>
    </row>
    <row r="22" spans="1:53" ht="12.75">
      <c r="A22" s="64" t="s">
        <v>224</v>
      </c>
      <c r="B22" s="55"/>
      <c r="C22" s="55"/>
      <c r="D22" s="131"/>
      <c r="E22" s="132"/>
      <c r="F22" s="133"/>
      <c r="G22" s="134">
        <f t="shared" si="0"/>
        <v>0</v>
      </c>
      <c r="H22" s="135"/>
      <c r="I22" s="136">
        <f t="shared" si="1"/>
        <v>0</v>
      </c>
      <c r="BA22">
        <v>1</v>
      </c>
    </row>
    <row r="23" spans="1:53" ht="12.75">
      <c r="A23" s="64" t="s">
        <v>225</v>
      </c>
      <c r="B23" s="55"/>
      <c r="C23" s="55"/>
      <c r="D23" s="131"/>
      <c r="E23" s="132"/>
      <c r="F23" s="133"/>
      <c r="G23" s="134">
        <f t="shared" si="0"/>
        <v>0</v>
      </c>
      <c r="H23" s="135"/>
      <c r="I23" s="136">
        <f t="shared" si="1"/>
        <v>0</v>
      </c>
      <c r="BA23">
        <v>1</v>
      </c>
    </row>
    <row r="24" spans="1:53" ht="12.75">
      <c r="A24" s="64" t="s">
        <v>226</v>
      </c>
      <c r="B24" s="55"/>
      <c r="C24" s="55"/>
      <c r="D24" s="131"/>
      <c r="E24" s="132"/>
      <c r="F24" s="133"/>
      <c r="G24" s="134">
        <f t="shared" si="0"/>
        <v>0</v>
      </c>
      <c r="H24" s="135"/>
      <c r="I24" s="136">
        <f t="shared" si="1"/>
        <v>0</v>
      </c>
      <c r="BA24">
        <v>2</v>
      </c>
    </row>
    <row r="25" spans="1:53" ht="12.75">
      <c r="A25" s="64" t="s">
        <v>227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2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09">
        <f>SUM(I18:I25)</f>
        <v>0</v>
      </c>
      <c r="I26" s="210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H26:I26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3"/>
  <sheetViews>
    <sheetView showGridLines="0" showZeros="0" tabSelected="1" zoomScalePageLayoutView="0" workbookViewId="0" topLeftCell="A1">
      <selection activeCell="A90" sqref="A90:IV9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78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48</v>
      </c>
      <c r="B3" s="212"/>
      <c r="C3" s="97" t="str">
        <f>CONCATENATE(cislostavby," ",nazevstavby)</f>
        <v>2015/24 Opavan-Velké Albrechtice 222-TZH komunikace</v>
      </c>
      <c r="D3" s="151"/>
      <c r="E3" s="152" t="s">
        <v>64</v>
      </c>
      <c r="F3" s="153" t="str">
        <f>Rekapitulace!H1</f>
        <v>-.</v>
      </c>
      <c r="G3" s="154"/>
    </row>
    <row r="4" spans="1:7" ht="13.5" thickBot="1">
      <c r="A4" s="219" t="s">
        <v>50</v>
      </c>
      <c r="B4" s="214"/>
      <c r="C4" s="103" t="str">
        <f>CONCATENATE(cisloobjektu," ",nazevobjektu)</f>
        <v>D2a VENKOVNÍ ROZVODY VODY</v>
      </c>
      <c r="D4" s="155"/>
      <c r="E4" s="220" t="str">
        <f>Rekapitulace!G2</f>
        <v>venkovní rozvody vody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86</v>
      </c>
      <c r="C8" s="173" t="s">
        <v>87</v>
      </c>
      <c r="D8" s="174" t="s">
        <v>88</v>
      </c>
      <c r="E8" s="175">
        <v>31.7</v>
      </c>
      <c r="F8" s="175">
        <v>0</v>
      </c>
      <c r="G8" s="176">
        <f aca="true" t="shared" si="0" ref="G8:G23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23">IF(AZ8=1,G8,0)</f>
        <v>0</v>
      </c>
      <c r="BB8" s="146">
        <f aca="true" t="shared" si="2" ref="BB8:BB23">IF(AZ8=2,G8,0)</f>
        <v>0</v>
      </c>
      <c r="BC8" s="146">
        <f aca="true" t="shared" si="3" ref="BC8:BC23">IF(AZ8=3,G8,0)</f>
        <v>0</v>
      </c>
      <c r="BD8" s="146">
        <f aca="true" t="shared" si="4" ref="BD8:BD23">IF(AZ8=4,G8,0)</f>
        <v>0</v>
      </c>
      <c r="BE8" s="146">
        <f aca="true" t="shared" si="5" ref="BE8:BE23">IF(AZ8=5,G8,0)</f>
        <v>0</v>
      </c>
      <c r="CA8" s="177">
        <v>1</v>
      </c>
      <c r="CB8" s="177">
        <v>1</v>
      </c>
      <c r="CZ8" s="146">
        <v>0</v>
      </c>
    </row>
    <row r="9" spans="1:104" ht="12.75">
      <c r="A9" s="171">
        <v>2</v>
      </c>
      <c r="B9" s="172" t="s">
        <v>89</v>
      </c>
      <c r="C9" s="173" t="s">
        <v>90</v>
      </c>
      <c r="D9" s="174" t="s">
        <v>88</v>
      </c>
      <c r="E9" s="175">
        <v>31.7</v>
      </c>
      <c r="F9" s="175">
        <v>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0</v>
      </c>
    </row>
    <row r="10" spans="1:104" ht="12.75">
      <c r="A10" s="171">
        <v>3</v>
      </c>
      <c r="B10" s="172" t="s">
        <v>91</v>
      </c>
      <c r="C10" s="173" t="s">
        <v>92</v>
      </c>
      <c r="D10" s="174" t="s">
        <v>93</v>
      </c>
      <c r="E10" s="175">
        <v>0.1</v>
      </c>
      <c r="F10" s="175">
        <v>0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0</v>
      </c>
    </row>
    <row r="11" spans="1:104" ht="12.75">
      <c r="A11" s="171">
        <v>4</v>
      </c>
      <c r="B11" s="172" t="s">
        <v>94</v>
      </c>
      <c r="C11" s="173" t="s">
        <v>95</v>
      </c>
      <c r="D11" s="174" t="s">
        <v>93</v>
      </c>
      <c r="E11" s="175">
        <v>13.5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</v>
      </c>
    </row>
    <row r="12" spans="1:104" ht="12.75">
      <c r="A12" s="171">
        <v>5</v>
      </c>
      <c r="B12" s="172" t="s">
        <v>96</v>
      </c>
      <c r="C12" s="173" t="s">
        <v>97</v>
      </c>
      <c r="D12" s="174" t="s">
        <v>93</v>
      </c>
      <c r="E12" s="175">
        <v>126.34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</v>
      </c>
    </row>
    <row r="13" spans="1:104" ht="12.75">
      <c r="A13" s="171">
        <v>6</v>
      </c>
      <c r="B13" s="172" t="s">
        <v>98</v>
      </c>
      <c r="C13" s="173" t="s">
        <v>99</v>
      </c>
      <c r="D13" s="174" t="s">
        <v>93</v>
      </c>
      <c r="E13" s="175">
        <v>126.34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</v>
      </c>
    </row>
    <row r="14" spans="1:104" ht="12.75">
      <c r="A14" s="171">
        <v>7</v>
      </c>
      <c r="B14" s="172" t="s">
        <v>100</v>
      </c>
      <c r="C14" s="173" t="s">
        <v>101</v>
      </c>
      <c r="D14" s="174" t="s">
        <v>88</v>
      </c>
      <c r="E14" s="175">
        <v>247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0.00099</v>
      </c>
    </row>
    <row r="15" spans="1:104" ht="12.75">
      <c r="A15" s="171">
        <v>8</v>
      </c>
      <c r="B15" s="172" t="s">
        <v>102</v>
      </c>
      <c r="C15" s="173" t="s">
        <v>103</v>
      </c>
      <c r="D15" s="174" t="s">
        <v>88</v>
      </c>
      <c r="E15" s="175">
        <v>247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0</v>
      </c>
    </row>
    <row r="16" spans="1:104" ht="12.75">
      <c r="A16" s="171">
        <v>9</v>
      </c>
      <c r="B16" s="172" t="s">
        <v>104</v>
      </c>
      <c r="C16" s="173" t="s">
        <v>105</v>
      </c>
      <c r="D16" s="174" t="s">
        <v>93</v>
      </c>
      <c r="E16" s="175">
        <v>63.7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</v>
      </c>
    </row>
    <row r="17" spans="1:104" ht="22.5">
      <c r="A17" s="171">
        <v>10</v>
      </c>
      <c r="B17" s="172" t="s">
        <v>106</v>
      </c>
      <c r="C17" s="173" t="s">
        <v>107</v>
      </c>
      <c r="D17" s="174" t="s">
        <v>93</v>
      </c>
      <c r="E17" s="175">
        <v>37.76</v>
      </c>
      <c r="F17" s="175">
        <v>0</v>
      </c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</v>
      </c>
    </row>
    <row r="18" spans="1:104" ht="22.5">
      <c r="A18" s="171">
        <v>11</v>
      </c>
      <c r="B18" s="172" t="s">
        <v>108</v>
      </c>
      <c r="C18" s="173" t="s">
        <v>109</v>
      </c>
      <c r="D18" s="174" t="s">
        <v>93</v>
      </c>
      <c r="E18" s="175">
        <v>37.76</v>
      </c>
      <c r="F18" s="175">
        <v>0</v>
      </c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0</v>
      </c>
    </row>
    <row r="19" spans="1:104" ht="12.75">
      <c r="A19" s="171">
        <v>12</v>
      </c>
      <c r="B19" s="172" t="s">
        <v>110</v>
      </c>
      <c r="C19" s="173" t="s">
        <v>111</v>
      </c>
      <c r="D19" s="174" t="s">
        <v>93</v>
      </c>
      <c r="E19" s="175">
        <v>37.76</v>
      </c>
      <c r="F19" s="175">
        <v>0</v>
      </c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</v>
      </c>
      <c r="CB19" s="177">
        <v>1</v>
      </c>
      <c r="CZ19" s="146">
        <v>0</v>
      </c>
    </row>
    <row r="20" spans="1:104" ht="12.75">
      <c r="A20" s="171">
        <v>13</v>
      </c>
      <c r="B20" s="172" t="s">
        <v>112</v>
      </c>
      <c r="C20" s="173" t="s">
        <v>113</v>
      </c>
      <c r="D20" s="174" t="s">
        <v>93</v>
      </c>
      <c r="E20" s="175">
        <v>87.12</v>
      </c>
      <c r="F20" s="175">
        <v>0</v>
      </c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</v>
      </c>
      <c r="CB20" s="177">
        <v>1</v>
      </c>
      <c r="CZ20" s="146">
        <v>0</v>
      </c>
    </row>
    <row r="21" spans="1:104" ht="12.75">
      <c r="A21" s="171">
        <v>14</v>
      </c>
      <c r="B21" s="172" t="s">
        <v>114</v>
      </c>
      <c r="C21" s="173" t="s">
        <v>115</v>
      </c>
      <c r="D21" s="174" t="s">
        <v>93</v>
      </c>
      <c r="E21" s="175">
        <v>31.24</v>
      </c>
      <c r="F21" s="175">
        <v>0</v>
      </c>
      <c r="G21" s="176">
        <f t="shared" si="0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</v>
      </c>
      <c r="CB21" s="177">
        <v>1</v>
      </c>
      <c r="CZ21" s="146">
        <v>0</v>
      </c>
    </row>
    <row r="22" spans="1:104" ht="12.75">
      <c r="A22" s="171">
        <v>15</v>
      </c>
      <c r="B22" s="172" t="s">
        <v>116</v>
      </c>
      <c r="C22" s="173" t="s">
        <v>117</v>
      </c>
      <c r="D22" s="174" t="s">
        <v>93</v>
      </c>
      <c r="E22" s="175">
        <v>3.46</v>
      </c>
      <c r="F22" s="175">
        <v>0</v>
      </c>
      <c r="G22" s="176">
        <f t="shared" si="0"/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7">
        <v>1</v>
      </c>
      <c r="CB22" s="177">
        <v>1</v>
      </c>
      <c r="CZ22" s="146">
        <v>0</v>
      </c>
    </row>
    <row r="23" spans="1:104" ht="12.75">
      <c r="A23" s="171">
        <v>16</v>
      </c>
      <c r="B23" s="172" t="s">
        <v>25</v>
      </c>
      <c r="C23" s="173" t="s">
        <v>118</v>
      </c>
      <c r="D23" s="174" t="s">
        <v>93</v>
      </c>
      <c r="E23" s="175">
        <v>27.78</v>
      </c>
      <c r="F23" s="175">
        <v>0</v>
      </c>
      <c r="G23" s="176">
        <f t="shared" si="0"/>
        <v>0</v>
      </c>
      <c r="O23" s="170">
        <v>2</v>
      </c>
      <c r="AA23" s="146">
        <v>12</v>
      </c>
      <c r="AB23" s="146">
        <v>1</v>
      </c>
      <c r="AC23" s="146">
        <v>1</v>
      </c>
      <c r="AZ23" s="146">
        <v>1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7">
        <v>12</v>
      </c>
      <c r="CB23" s="177">
        <v>1</v>
      </c>
      <c r="CZ23" s="146">
        <v>1.89</v>
      </c>
    </row>
    <row r="24" spans="1:57" ht="12.75">
      <c r="A24" s="178"/>
      <c r="B24" s="179" t="s">
        <v>76</v>
      </c>
      <c r="C24" s="180" t="str">
        <f>CONCATENATE(B7," ",C7)</f>
        <v>1 Zemní práce</v>
      </c>
      <c r="D24" s="181"/>
      <c r="E24" s="182"/>
      <c r="F24" s="183"/>
      <c r="G24" s="184">
        <f>SUM(G7:G23)</f>
        <v>0</v>
      </c>
      <c r="O24" s="170">
        <v>4</v>
      </c>
      <c r="BA24" s="185">
        <f>SUM(BA7:BA23)</f>
        <v>0</v>
      </c>
      <c r="BB24" s="185">
        <f>SUM(BB7:BB23)</f>
        <v>0</v>
      </c>
      <c r="BC24" s="185">
        <f>SUM(BC7:BC23)</f>
        <v>0</v>
      </c>
      <c r="BD24" s="185">
        <f>SUM(BD7:BD23)</f>
        <v>0</v>
      </c>
      <c r="BE24" s="185">
        <f>SUM(BE7:BE23)</f>
        <v>0</v>
      </c>
    </row>
    <row r="25" spans="1:15" ht="12.75">
      <c r="A25" s="163" t="s">
        <v>72</v>
      </c>
      <c r="B25" s="164" t="s">
        <v>119</v>
      </c>
      <c r="C25" s="165" t="s">
        <v>120</v>
      </c>
      <c r="D25" s="166"/>
      <c r="E25" s="167"/>
      <c r="F25" s="167"/>
      <c r="G25" s="168"/>
      <c r="H25" s="169"/>
      <c r="I25" s="169"/>
      <c r="O25" s="170">
        <v>1</v>
      </c>
    </row>
    <row r="26" spans="1:104" ht="12.75">
      <c r="A26" s="171">
        <v>17</v>
      </c>
      <c r="B26" s="172" t="s">
        <v>121</v>
      </c>
      <c r="C26" s="173" t="s">
        <v>122</v>
      </c>
      <c r="D26" s="174" t="s">
        <v>93</v>
      </c>
      <c r="E26" s="175">
        <v>7.98</v>
      </c>
      <c r="F26" s="175">
        <v>0</v>
      </c>
      <c r="G26" s="176">
        <f>E26*F26</f>
        <v>0</v>
      </c>
      <c r="O26" s="170">
        <v>2</v>
      </c>
      <c r="AA26" s="146">
        <v>1</v>
      </c>
      <c r="AB26" s="146">
        <v>1</v>
      </c>
      <c r="AC26" s="146">
        <v>1</v>
      </c>
      <c r="AZ26" s="146">
        <v>1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1</v>
      </c>
      <c r="CZ26" s="146">
        <v>1.891</v>
      </c>
    </row>
    <row r="27" spans="1:104" ht="22.5">
      <c r="A27" s="171">
        <v>18</v>
      </c>
      <c r="B27" s="172" t="s">
        <v>123</v>
      </c>
      <c r="C27" s="173" t="s">
        <v>124</v>
      </c>
      <c r="D27" s="174" t="s">
        <v>93</v>
      </c>
      <c r="E27" s="175">
        <v>0.27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2.459</v>
      </c>
    </row>
    <row r="28" spans="1:57" ht="12.75">
      <c r="A28" s="178"/>
      <c r="B28" s="179" t="s">
        <v>76</v>
      </c>
      <c r="C28" s="180" t="str">
        <f>CONCATENATE(B25," ",C25)</f>
        <v>4 Vodorovné konstrukce</v>
      </c>
      <c r="D28" s="181"/>
      <c r="E28" s="182"/>
      <c r="F28" s="183"/>
      <c r="G28" s="184">
        <f>SUM(G25:G27)</f>
        <v>0</v>
      </c>
      <c r="O28" s="170">
        <v>4</v>
      </c>
      <c r="BA28" s="185">
        <f>SUM(BA25:BA27)</f>
        <v>0</v>
      </c>
      <c r="BB28" s="185">
        <f>SUM(BB25:BB27)</f>
        <v>0</v>
      </c>
      <c r="BC28" s="185">
        <f>SUM(BC25:BC27)</f>
        <v>0</v>
      </c>
      <c r="BD28" s="185">
        <f>SUM(BD25:BD27)</f>
        <v>0</v>
      </c>
      <c r="BE28" s="185">
        <f>SUM(BE25:BE27)</f>
        <v>0</v>
      </c>
    </row>
    <row r="29" spans="1:15" ht="12.75">
      <c r="A29" s="163" t="s">
        <v>72</v>
      </c>
      <c r="B29" s="164" t="s">
        <v>125</v>
      </c>
      <c r="C29" s="165" t="s">
        <v>126</v>
      </c>
      <c r="D29" s="166"/>
      <c r="E29" s="167"/>
      <c r="F29" s="167"/>
      <c r="G29" s="168"/>
      <c r="H29" s="169"/>
      <c r="I29" s="169"/>
      <c r="O29" s="170">
        <v>1</v>
      </c>
    </row>
    <row r="30" spans="1:104" ht="22.5">
      <c r="A30" s="171">
        <v>19</v>
      </c>
      <c r="B30" s="172" t="s">
        <v>127</v>
      </c>
      <c r="C30" s="173" t="s">
        <v>128</v>
      </c>
      <c r="D30" s="174" t="s">
        <v>129</v>
      </c>
      <c r="E30" s="175">
        <v>9.43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0</v>
      </c>
      <c r="AC30" s="146">
        <v>0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0</v>
      </c>
      <c r="CZ30" s="146">
        <v>1.1</v>
      </c>
    </row>
    <row r="31" spans="1:104" ht="12.75">
      <c r="A31" s="171">
        <v>20</v>
      </c>
      <c r="B31" s="172" t="s">
        <v>130</v>
      </c>
      <c r="C31" s="173" t="s">
        <v>131</v>
      </c>
      <c r="D31" s="174" t="s">
        <v>93</v>
      </c>
      <c r="E31" s="175">
        <v>6.97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1.84</v>
      </c>
    </row>
    <row r="32" spans="1:57" ht="12.75">
      <c r="A32" s="178"/>
      <c r="B32" s="179" t="s">
        <v>76</v>
      </c>
      <c r="C32" s="180" t="str">
        <f>CONCATENATE(B29," ",C29)</f>
        <v>5 Komunikace</v>
      </c>
      <c r="D32" s="181"/>
      <c r="E32" s="182"/>
      <c r="F32" s="183"/>
      <c r="G32" s="184">
        <f>SUM(G29:G31)</f>
        <v>0</v>
      </c>
      <c r="O32" s="170">
        <v>4</v>
      </c>
      <c r="BA32" s="185">
        <f>SUM(BA29:BA31)</f>
        <v>0</v>
      </c>
      <c r="BB32" s="185">
        <f>SUM(BB29:BB31)</f>
        <v>0</v>
      </c>
      <c r="BC32" s="185">
        <f>SUM(BC29:BC31)</f>
        <v>0</v>
      </c>
      <c r="BD32" s="185">
        <f>SUM(BD29:BD31)</f>
        <v>0</v>
      </c>
      <c r="BE32" s="185">
        <f>SUM(BE29:BE31)</f>
        <v>0</v>
      </c>
    </row>
    <row r="33" spans="1:15" ht="12.75">
      <c r="A33" s="163" t="s">
        <v>72</v>
      </c>
      <c r="B33" s="164" t="s">
        <v>132</v>
      </c>
      <c r="C33" s="165" t="s">
        <v>133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21</v>
      </c>
      <c r="B34" s="172" t="s">
        <v>134</v>
      </c>
      <c r="C34" s="173" t="s">
        <v>135</v>
      </c>
      <c r="D34" s="174" t="s">
        <v>136</v>
      </c>
      <c r="E34" s="175">
        <v>8</v>
      </c>
      <c r="F34" s="175">
        <v>0</v>
      </c>
      <c r="G34" s="176">
        <f aca="true" t="shared" si="6" ref="G34:G79"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 aca="true" t="shared" si="7" ref="BA34:BA79">IF(AZ34=1,G34,0)</f>
        <v>0</v>
      </c>
      <c r="BB34" s="146">
        <f aca="true" t="shared" si="8" ref="BB34:BB79">IF(AZ34=2,G34,0)</f>
        <v>0</v>
      </c>
      <c r="BC34" s="146">
        <f aca="true" t="shared" si="9" ref="BC34:BC79">IF(AZ34=3,G34,0)</f>
        <v>0</v>
      </c>
      <c r="BD34" s="146">
        <f aca="true" t="shared" si="10" ref="BD34:BD79">IF(AZ34=4,G34,0)</f>
        <v>0</v>
      </c>
      <c r="BE34" s="146">
        <f aca="true" t="shared" si="11" ref="BE34:BE79">IF(AZ34=5,G34,0)</f>
        <v>0</v>
      </c>
      <c r="CA34" s="177">
        <v>1</v>
      </c>
      <c r="CB34" s="177">
        <v>1</v>
      </c>
      <c r="CZ34" s="146">
        <v>0.00022</v>
      </c>
    </row>
    <row r="35" spans="1:104" ht="12.75">
      <c r="A35" s="171">
        <v>22</v>
      </c>
      <c r="B35" s="172" t="s">
        <v>137</v>
      </c>
      <c r="C35" s="173" t="s">
        <v>138</v>
      </c>
      <c r="D35" s="174" t="s">
        <v>136</v>
      </c>
      <c r="E35" s="175">
        <v>10</v>
      </c>
      <c r="F35" s="175">
        <v>0</v>
      </c>
      <c r="G35" s="176">
        <f t="shared" si="6"/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 t="shared" si="7"/>
        <v>0</v>
      </c>
      <c r="BB35" s="146">
        <f t="shared" si="8"/>
        <v>0</v>
      </c>
      <c r="BC35" s="146">
        <f t="shared" si="9"/>
        <v>0</v>
      </c>
      <c r="BD35" s="146">
        <f t="shared" si="10"/>
        <v>0</v>
      </c>
      <c r="BE35" s="146">
        <f t="shared" si="11"/>
        <v>0</v>
      </c>
      <c r="CA35" s="177">
        <v>1</v>
      </c>
      <c r="CB35" s="177">
        <v>1</v>
      </c>
      <c r="CZ35" s="146">
        <v>0.00041</v>
      </c>
    </row>
    <row r="36" spans="1:104" ht="12.75">
      <c r="A36" s="171">
        <v>23</v>
      </c>
      <c r="B36" s="172" t="s">
        <v>139</v>
      </c>
      <c r="C36" s="173" t="s">
        <v>140</v>
      </c>
      <c r="D36" s="174" t="s">
        <v>136</v>
      </c>
      <c r="E36" s="175">
        <v>3</v>
      </c>
      <c r="F36" s="175">
        <v>0</v>
      </c>
      <c r="G36" s="176">
        <f t="shared" si="6"/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 t="shared" si="7"/>
        <v>0</v>
      </c>
      <c r="BB36" s="146">
        <f t="shared" si="8"/>
        <v>0</v>
      </c>
      <c r="BC36" s="146">
        <f t="shared" si="9"/>
        <v>0</v>
      </c>
      <c r="BD36" s="146">
        <f t="shared" si="10"/>
        <v>0</v>
      </c>
      <c r="BE36" s="146">
        <f t="shared" si="11"/>
        <v>0</v>
      </c>
      <c r="CA36" s="177">
        <v>1</v>
      </c>
      <c r="CB36" s="177">
        <v>1</v>
      </c>
      <c r="CZ36" s="146">
        <v>0.00062</v>
      </c>
    </row>
    <row r="37" spans="1:104" ht="12.75">
      <c r="A37" s="171">
        <v>24</v>
      </c>
      <c r="B37" s="172" t="s">
        <v>141</v>
      </c>
      <c r="C37" s="173" t="s">
        <v>142</v>
      </c>
      <c r="D37" s="174" t="s">
        <v>143</v>
      </c>
      <c r="E37" s="175">
        <v>11</v>
      </c>
      <c r="F37" s="175">
        <v>0</v>
      </c>
      <c r="G37" s="176">
        <f t="shared" si="6"/>
        <v>0</v>
      </c>
      <c r="O37" s="170">
        <v>2</v>
      </c>
      <c r="AA37" s="146">
        <v>1</v>
      </c>
      <c r="AB37" s="146">
        <v>1</v>
      </c>
      <c r="AC37" s="146">
        <v>1</v>
      </c>
      <c r="AZ37" s="146">
        <v>1</v>
      </c>
      <c r="BA37" s="146">
        <f t="shared" si="7"/>
        <v>0</v>
      </c>
      <c r="BB37" s="146">
        <f t="shared" si="8"/>
        <v>0</v>
      </c>
      <c r="BC37" s="146">
        <f t="shared" si="9"/>
        <v>0</v>
      </c>
      <c r="BD37" s="146">
        <f t="shared" si="10"/>
        <v>0</v>
      </c>
      <c r="BE37" s="146">
        <f t="shared" si="11"/>
        <v>0</v>
      </c>
      <c r="CA37" s="177">
        <v>1</v>
      </c>
      <c r="CB37" s="177">
        <v>1</v>
      </c>
      <c r="CZ37" s="146">
        <v>0</v>
      </c>
    </row>
    <row r="38" spans="1:104" ht="12.75">
      <c r="A38" s="171">
        <v>25</v>
      </c>
      <c r="B38" s="172" t="s">
        <v>144</v>
      </c>
      <c r="C38" s="173" t="s">
        <v>145</v>
      </c>
      <c r="D38" s="174" t="s">
        <v>136</v>
      </c>
      <c r="E38" s="175">
        <v>1</v>
      </c>
      <c r="F38" s="175">
        <v>0</v>
      </c>
      <c r="G38" s="176">
        <f t="shared" si="6"/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 t="shared" si="7"/>
        <v>0</v>
      </c>
      <c r="BB38" s="146">
        <f t="shared" si="8"/>
        <v>0</v>
      </c>
      <c r="BC38" s="146">
        <f t="shared" si="9"/>
        <v>0</v>
      </c>
      <c r="BD38" s="146">
        <f t="shared" si="10"/>
        <v>0</v>
      </c>
      <c r="BE38" s="146">
        <f t="shared" si="11"/>
        <v>0</v>
      </c>
      <c r="CA38" s="177">
        <v>1</v>
      </c>
      <c r="CB38" s="177">
        <v>1</v>
      </c>
      <c r="CZ38" s="146">
        <v>0.005</v>
      </c>
    </row>
    <row r="39" spans="1:104" ht="12.75">
      <c r="A39" s="171">
        <v>26</v>
      </c>
      <c r="B39" s="172" t="s">
        <v>146</v>
      </c>
      <c r="C39" s="173" t="s">
        <v>147</v>
      </c>
      <c r="D39" s="174" t="s">
        <v>136</v>
      </c>
      <c r="E39" s="175">
        <v>1</v>
      </c>
      <c r="F39" s="175">
        <v>0</v>
      </c>
      <c r="G39" s="176">
        <f t="shared" si="6"/>
        <v>0</v>
      </c>
      <c r="O39" s="170">
        <v>2</v>
      </c>
      <c r="AA39" s="146">
        <v>1</v>
      </c>
      <c r="AB39" s="146">
        <v>1</v>
      </c>
      <c r="AC39" s="146">
        <v>1</v>
      </c>
      <c r="AZ39" s="146">
        <v>1</v>
      </c>
      <c r="BA39" s="146">
        <f t="shared" si="7"/>
        <v>0</v>
      </c>
      <c r="BB39" s="146">
        <f t="shared" si="8"/>
        <v>0</v>
      </c>
      <c r="BC39" s="146">
        <f t="shared" si="9"/>
        <v>0</v>
      </c>
      <c r="BD39" s="146">
        <f t="shared" si="10"/>
        <v>0</v>
      </c>
      <c r="BE39" s="146">
        <f t="shared" si="11"/>
        <v>0</v>
      </c>
      <c r="CA39" s="177">
        <v>1</v>
      </c>
      <c r="CB39" s="177">
        <v>1</v>
      </c>
      <c r="CZ39" s="146">
        <v>2E-05</v>
      </c>
    </row>
    <row r="40" spans="1:104" ht="12.75">
      <c r="A40" s="171">
        <v>27</v>
      </c>
      <c r="B40" s="172" t="s">
        <v>148</v>
      </c>
      <c r="C40" s="173" t="s">
        <v>149</v>
      </c>
      <c r="D40" s="174" t="s">
        <v>136</v>
      </c>
      <c r="E40" s="175">
        <v>4</v>
      </c>
      <c r="F40" s="175">
        <v>0</v>
      </c>
      <c r="G40" s="176">
        <f t="shared" si="6"/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 t="shared" si="7"/>
        <v>0</v>
      </c>
      <c r="BB40" s="146">
        <f t="shared" si="8"/>
        <v>0</v>
      </c>
      <c r="BC40" s="146">
        <f t="shared" si="9"/>
        <v>0</v>
      </c>
      <c r="BD40" s="146">
        <f t="shared" si="10"/>
        <v>0</v>
      </c>
      <c r="BE40" s="146">
        <f t="shared" si="11"/>
        <v>0</v>
      </c>
      <c r="CA40" s="177">
        <v>1</v>
      </c>
      <c r="CB40" s="177">
        <v>1</v>
      </c>
      <c r="CZ40" s="146">
        <v>0.00022</v>
      </c>
    </row>
    <row r="41" spans="1:104" ht="12.75">
      <c r="A41" s="171">
        <v>28</v>
      </c>
      <c r="B41" s="172" t="s">
        <v>150</v>
      </c>
      <c r="C41" s="173" t="s">
        <v>151</v>
      </c>
      <c r="D41" s="174" t="s">
        <v>136</v>
      </c>
      <c r="E41" s="175">
        <v>4</v>
      </c>
      <c r="F41" s="175">
        <v>0</v>
      </c>
      <c r="G41" s="176">
        <f t="shared" si="6"/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 t="shared" si="7"/>
        <v>0</v>
      </c>
      <c r="BB41" s="146">
        <f t="shared" si="8"/>
        <v>0</v>
      </c>
      <c r="BC41" s="146">
        <f t="shared" si="9"/>
        <v>0</v>
      </c>
      <c r="BD41" s="146">
        <f t="shared" si="10"/>
        <v>0</v>
      </c>
      <c r="BE41" s="146">
        <f t="shared" si="11"/>
        <v>0</v>
      </c>
      <c r="CA41" s="177">
        <v>1</v>
      </c>
      <c r="CB41" s="177">
        <v>1</v>
      </c>
      <c r="CZ41" s="146">
        <v>0.00277</v>
      </c>
    </row>
    <row r="42" spans="1:104" ht="22.5">
      <c r="A42" s="171">
        <v>29</v>
      </c>
      <c r="B42" s="172" t="s">
        <v>152</v>
      </c>
      <c r="C42" s="173" t="s">
        <v>153</v>
      </c>
      <c r="D42" s="174" t="s">
        <v>136</v>
      </c>
      <c r="E42" s="175">
        <v>1</v>
      </c>
      <c r="F42" s="175">
        <v>0</v>
      </c>
      <c r="G42" s="176">
        <f t="shared" si="6"/>
        <v>0</v>
      </c>
      <c r="O42" s="170">
        <v>2</v>
      </c>
      <c r="AA42" s="146">
        <v>1</v>
      </c>
      <c r="AB42" s="146">
        <v>1</v>
      </c>
      <c r="AC42" s="146">
        <v>1</v>
      </c>
      <c r="AZ42" s="146">
        <v>1</v>
      </c>
      <c r="BA42" s="146">
        <f t="shared" si="7"/>
        <v>0</v>
      </c>
      <c r="BB42" s="146">
        <f t="shared" si="8"/>
        <v>0</v>
      </c>
      <c r="BC42" s="146">
        <f t="shared" si="9"/>
        <v>0</v>
      </c>
      <c r="BD42" s="146">
        <f t="shared" si="10"/>
        <v>0</v>
      </c>
      <c r="BE42" s="146">
        <f t="shared" si="11"/>
        <v>0</v>
      </c>
      <c r="CA42" s="177">
        <v>1</v>
      </c>
      <c r="CB42" s="177">
        <v>1</v>
      </c>
      <c r="CZ42" s="146">
        <v>0.00041</v>
      </c>
    </row>
    <row r="43" spans="1:104" ht="12.75">
      <c r="A43" s="171">
        <v>30</v>
      </c>
      <c r="B43" s="172" t="s">
        <v>154</v>
      </c>
      <c r="C43" s="173" t="s">
        <v>155</v>
      </c>
      <c r="D43" s="174" t="s">
        <v>136</v>
      </c>
      <c r="E43" s="175">
        <v>1</v>
      </c>
      <c r="F43" s="175">
        <v>0</v>
      </c>
      <c r="G43" s="176">
        <f t="shared" si="6"/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 t="shared" si="7"/>
        <v>0</v>
      </c>
      <c r="BB43" s="146">
        <f t="shared" si="8"/>
        <v>0</v>
      </c>
      <c r="BC43" s="146">
        <f t="shared" si="9"/>
        <v>0</v>
      </c>
      <c r="BD43" s="146">
        <f t="shared" si="10"/>
        <v>0</v>
      </c>
      <c r="BE43" s="146">
        <f t="shared" si="11"/>
        <v>0</v>
      </c>
      <c r="CA43" s="177">
        <v>1</v>
      </c>
      <c r="CB43" s="177">
        <v>1</v>
      </c>
      <c r="CZ43" s="146">
        <v>0</v>
      </c>
    </row>
    <row r="44" spans="1:104" ht="12.75">
      <c r="A44" s="171">
        <v>31</v>
      </c>
      <c r="B44" s="172" t="s">
        <v>156</v>
      </c>
      <c r="C44" s="173" t="s">
        <v>157</v>
      </c>
      <c r="D44" s="174" t="s">
        <v>143</v>
      </c>
      <c r="E44" s="175">
        <v>11</v>
      </c>
      <c r="F44" s="175">
        <v>0</v>
      </c>
      <c r="G44" s="176">
        <f t="shared" si="6"/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 t="shared" si="7"/>
        <v>0</v>
      </c>
      <c r="BB44" s="146">
        <f t="shared" si="8"/>
        <v>0</v>
      </c>
      <c r="BC44" s="146">
        <f t="shared" si="9"/>
        <v>0</v>
      </c>
      <c r="BD44" s="146">
        <f t="shared" si="10"/>
        <v>0</v>
      </c>
      <c r="BE44" s="146">
        <f t="shared" si="11"/>
        <v>0</v>
      </c>
      <c r="CA44" s="177">
        <v>1</v>
      </c>
      <c r="CB44" s="177">
        <v>1</v>
      </c>
      <c r="CZ44" s="146">
        <v>0</v>
      </c>
    </row>
    <row r="45" spans="1:104" ht="12.75">
      <c r="A45" s="171">
        <v>32</v>
      </c>
      <c r="B45" s="172" t="s">
        <v>158</v>
      </c>
      <c r="C45" s="173" t="s">
        <v>159</v>
      </c>
      <c r="D45" s="174" t="s">
        <v>143</v>
      </c>
      <c r="E45" s="175">
        <v>15</v>
      </c>
      <c r="F45" s="175">
        <v>0</v>
      </c>
      <c r="G45" s="176">
        <f t="shared" si="6"/>
        <v>0</v>
      </c>
      <c r="O45" s="170">
        <v>2</v>
      </c>
      <c r="AA45" s="146">
        <v>1</v>
      </c>
      <c r="AB45" s="146">
        <v>1</v>
      </c>
      <c r="AC45" s="146">
        <v>1</v>
      </c>
      <c r="AZ45" s="146">
        <v>1</v>
      </c>
      <c r="BA45" s="146">
        <f t="shared" si="7"/>
        <v>0</v>
      </c>
      <c r="BB45" s="146">
        <f t="shared" si="8"/>
        <v>0</v>
      </c>
      <c r="BC45" s="146">
        <f t="shared" si="9"/>
        <v>0</v>
      </c>
      <c r="BD45" s="146">
        <f t="shared" si="10"/>
        <v>0</v>
      </c>
      <c r="BE45" s="146">
        <f t="shared" si="11"/>
        <v>0</v>
      </c>
      <c r="CA45" s="177">
        <v>1</v>
      </c>
      <c r="CB45" s="177">
        <v>1</v>
      </c>
      <c r="CZ45" s="146">
        <v>0</v>
      </c>
    </row>
    <row r="46" spans="1:104" ht="12.75">
      <c r="A46" s="171">
        <v>33</v>
      </c>
      <c r="B46" s="172" t="s">
        <v>160</v>
      </c>
      <c r="C46" s="173" t="s">
        <v>161</v>
      </c>
      <c r="D46" s="174" t="s">
        <v>143</v>
      </c>
      <c r="E46" s="175">
        <v>75</v>
      </c>
      <c r="F46" s="175">
        <v>0</v>
      </c>
      <c r="G46" s="176">
        <f t="shared" si="6"/>
        <v>0</v>
      </c>
      <c r="O46" s="170">
        <v>2</v>
      </c>
      <c r="AA46" s="146">
        <v>1</v>
      </c>
      <c r="AB46" s="146">
        <v>1</v>
      </c>
      <c r="AC46" s="146">
        <v>1</v>
      </c>
      <c r="AZ46" s="146">
        <v>1</v>
      </c>
      <c r="BA46" s="146">
        <f t="shared" si="7"/>
        <v>0</v>
      </c>
      <c r="BB46" s="146">
        <f t="shared" si="8"/>
        <v>0</v>
      </c>
      <c r="BC46" s="146">
        <f t="shared" si="9"/>
        <v>0</v>
      </c>
      <c r="BD46" s="146">
        <f t="shared" si="10"/>
        <v>0</v>
      </c>
      <c r="BE46" s="146">
        <f t="shared" si="11"/>
        <v>0</v>
      </c>
      <c r="CA46" s="177">
        <v>1</v>
      </c>
      <c r="CB46" s="177">
        <v>1</v>
      </c>
      <c r="CZ46" s="146">
        <v>0</v>
      </c>
    </row>
    <row r="47" spans="1:104" ht="12.75">
      <c r="A47" s="171">
        <v>34</v>
      </c>
      <c r="B47" s="172" t="s">
        <v>162</v>
      </c>
      <c r="C47" s="173" t="s">
        <v>163</v>
      </c>
      <c r="D47" s="174" t="s">
        <v>143</v>
      </c>
      <c r="E47" s="175">
        <v>79</v>
      </c>
      <c r="F47" s="175">
        <v>0</v>
      </c>
      <c r="G47" s="176">
        <f t="shared" si="6"/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 t="shared" si="7"/>
        <v>0</v>
      </c>
      <c r="BB47" s="146">
        <f t="shared" si="8"/>
        <v>0</v>
      </c>
      <c r="BC47" s="146">
        <f t="shared" si="9"/>
        <v>0</v>
      </c>
      <c r="BD47" s="146">
        <f t="shared" si="10"/>
        <v>0</v>
      </c>
      <c r="BE47" s="146">
        <f t="shared" si="11"/>
        <v>0</v>
      </c>
      <c r="CA47" s="177">
        <v>1</v>
      </c>
      <c r="CB47" s="177">
        <v>1</v>
      </c>
      <c r="CZ47" s="146">
        <v>0</v>
      </c>
    </row>
    <row r="48" spans="1:104" ht="12.75">
      <c r="A48" s="171">
        <v>35</v>
      </c>
      <c r="B48" s="172" t="s">
        <v>164</v>
      </c>
      <c r="C48" s="173" t="s">
        <v>165</v>
      </c>
      <c r="D48" s="174" t="s">
        <v>136</v>
      </c>
      <c r="E48" s="175">
        <v>2</v>
      </c>
      <c r="F48" s="175">
        <v>0</v>
      </c>
      <c r="G48" s="176">
        <f t="shared" si="6"/>
        <v>0</v>
      </c>
      <c r="O48" s="170">
        <v>2</v>
      </c>
      <c r="AA48" s="146">
        <v>1</v>
      </c>
      <c r="AB48" s="146">
        <v>1</v>
      </c>
      <c r="AC48" s="146">
        <v>1</v>
      </c>
      <c r="AZ48" s="146">
        <v>1</v>
      </c>
      <c r="BA48" s="146">
        <f t="shared" si="7"/>
        <v>0</v>
      </c>
      <c r="BB48" s="146">
        <f t="shared" si="8"/>
        <v>0</v>
      </c>
      <c r="BC48" s="146">
        <f t="shared" si="9"/>
        <v>0</v>
      </c>
      <c r="BD48" s="146">
        <f t="shared" si="10"/>
        <v>0</v>
      </c>
      <c r="BE48" s="146">
        <f t="shared" si="11"/>
        <v>0</v>
      </c>
      <c r="CA48" s="177">
        <v>1</v>
      </c>
      <c r="CB48" s="177">
        <v>1</v>
      </c>
      <c r="CZ48" s="146">
        <v>0.052</v>
      </c>
    </row>
    <row r="49" spans="1:104" ht="12.75">
      <c r="A49" s="171">
        <v>36</v>
      </c>
      <c r="B49" s="172" t="s">
        <v>166</v>
      </c>
      <c r="C49" s="173" t="s">
        <v>167</v>
      </c>
      <c r="D49" s="174" t="s">
        <v>136</v>
      </c>
      <c r="E49" s="175">
        <v>5</v>
      </c>
      <c r="F49" s="175">
        <v>0</v>
      </c>
      <c r="G49" s="176">
        <f t="shared" si="6"/>
        <v>0</v>
      </c>
      <c r="O49" s="170">
        <v>2</v>
      </c>
      <c r="AA49" s="146">
        <v>1</v>
      </c>
      <c r="AB49" s="146">
        <v>1</v>
      </c>
      <c r="AC49" s="146">
        <v>1</v>
      </c>
      <c r="AZ49" s="146">
        <v>1</v>
      </c>
      <c r="BA49" s="146">
        <f t="shared" si="7"/>
        <v>0</v>
      </c>
      <c r="BB49" s="146">
        <f t="shared" si="8"/>
        <v>0</v>
      </c>
      <c r="BC49" s="146">
        <f t="shared" si="9"/>
        <v>0</v>
      </c>
      <c r="BD49" s="146">
        <f t="shared" si="10"/>
        <v>0</v>
      </c>
      <c r="BE49" s="146">
        <f t="shared" si="11"/>
        <v>0</v>
      </c>
      <c r="CA49" s="177">
        <v>1</v>
      </c>
      <c r="CB49" s="177">
        <v>1</v>
      </c>
      <c r="CZ49" s="146">
        <v>0.118</v>
      </c>
    </row>
    <row r="50" spans="1:104" ht="22.5">
      <c r="A50" s="171">
        <v>37</v>
      </c>
      <c r="B50" s="172" t="s">
        <v>168</v>
      </c>
      <c r="C50" s="173" t="s">
        <v>169</v>
      </c>
      <c r="D50" s="174" t="s">
        <v>136</v>
      </c>
      <c r="E50" s="175">
        <v>5</v>
      </c>
      <c r="F50" s="175">
        <v>0</v>
      </c>
      <c r="G50" s="176">
        <f t="shared" si="6"/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 t="shared" si="7"/>
        <v>0</v>
      </c>
      <c r="BB50" s="146">
        <f t="shared" si="8"/>
        <v>0</v>
      </c>
      <c r="BC50" s="146">
        <f t="shared" si="9"/>
        <v>0</v>
      </c>
      <c r="BD50" s="146">
        <f t="shared" si="10"/>
        <v>0</v>
      </c>
      <c r="BE50" s="146">
        <f t="shared" si="11"/>
        <v>0</v>
      </c>
      <c r="CA50" s="177">
        <v>1</v>
      </c>
      <c r="CB50" s="177">
        <v>1</v>
      </c>
      <c r="CZ50" s="146">
        <v>0.00024</v>
      </c>
    </row>
    <row r="51" spans="1:104" ht="12.75">
      <c r="A51" s="171">
        <v>38</v>
      </c>
      <c r="B51" s="172" t="s">
        <v>25</v>
      </c>
      <c r="C51" s="173" t="s">
        <v>170</v>
      </c>
      <c r="D51" s="174" t="s">
        <v>171</v>
      </c>
      <c r="E51" s="175">
        <v>8</v>
      </c>
      <c r="F51" s="175">
        <v>0</v>
      </c>
      <c r="G51" s="176">
        <f t="shared" si="6"/>
        <v>0</v>
      </c>
      <c r="O51" s="170">
        <v>2</v>
      </c>
      <c r="AA51" s="146">
        <v>12</v>
      </c>
      <c r="AB51" s="146">
        <v>0</v>
      </c>
      <c r="AC51" s="146">
        <v>14</v>
      </c>
      <c r="AZ51" s="146">
        <v>1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12</v>
      </c>
      <c r="CB51" s="177">
        <v>0</v>
      </c>
      <c r="CZ51" s="146">
        <v>0</v>
      </c>
    </row>
    <row r="52" spans="1:104" ht="12.75">
      <c r="A52" s="171">
        <v>39</v>
      </c>
      <c r="B52" s="172" t="s">
        <v>25</v>
      </c>
      <c r="C52" s="173" t="s">
        <v>172</v>
      </c>
      <c r="D52" s="174" t="s">
        <v>75</v>
      </c>
      <c r="E52" s="175">
        <v>1</v>
      </c>
      <c r="F52" s="175">
        <v>0</v>
      </c>
      <c r="G52" s="176">
        <f t="shared" si="6"/>
        <v>0</v>
      </c>
      <c r="O52" s="170">
        <v>2</v>
      </c>
      <c r="AA52" s="146">
        <v>12</v>
      </c>
      <c r="AB52" s="146">
        <v>0</v>
      </c>
      <c r="AC52" s="146">
        <v>15</v>
      </c>
      <c r="AZ52" s="146">
        <v>1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12</v>
      </c>
      <c r="CB52" s="177">
        <v>0</v>
      </c>
      <c r="CZ52" s="146">
        <v>0</v>
      </c>
    </row>
    <row r="53" spans="1:104" ht="22.5">
      <c r="A53" s="171">
        <v>40</v>
      </c>
      <c r="B53" s="172" t="s">
        <v>25</v>
      </c>
      <c r="C53" s="173" t="s">
        <v>173</v>
      </c>
      <c r="D53" s="174" t="s">
        <v>143</v>
      </c>
      <c r="E53" s="175">
        <v>15</v>
      </c>
      <c r="F53" s="175">
        <v>0</v>
      </c>
      <c r="G53" s="176">
        <f t="shared" si="6"/>
        <v>0</v>
      </c>
      <c r="O53" s="170">
        <v>2</v>
      </c>
      <c r="AA53" s="146">
        <v>12</v>
      </c>
      <c r="AB53" s="146">
        <v>0</v>
      </c>
      <c r="AC53" s="146">
        <v>63</v>
      </c>
      <c r="AZ53" s="146">
        <v>1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12</v>
      </c>
      <c r="CB53" s="177">
        <v>0</v>
      </c>
      <c r="CZ53" s="146">
        <v>0</v>
      </c>
    </row>
    <row r="54" spans="1:104" ht="12.75">
      <c r="A54" s="171">
        <v>41</v>
      </c>
      <c r="B54" s="172" t="s">
        <v>25</v>
      </c>
      <c r="C54" s="173" t="s">
        <v>174</v>
      </c>
      <c r="D54" s="174" t="s">
        <v>75</v>
      </c>
      <c r="E54" s="175">
        <v>2</v>
      </c>
      <c r="F54" s="175">
        <v>0</v>
      </c>
      <c r="G54" s="176">
        <f t="shared" si="6"/>
        <v>0</v>
      </c>
      <c r="O54" s="170">
        <v>2</v>
      </c>
      <c r="AA54" s="146">
        <v>12</v>
      </c>
      <c r="AB54" s="146">
        <v>0</v>
      </c>
      <c r="AC54" s="146">
        <v>60</v>
      </c>
      <c r="AZ54" s="146">
        <v>1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12</v>
      </c>
      <c r="CB54" s="177">
        <v>0</v>
      </c>
      <c r="CZ54" s="146">
        <v>0</v>
      </c>
    </row>
    <row r="55" spans="1:104" ht="12.75">
      <c r="A55" s="171">
        <v>42</v>
      </c>
      <c r="B55" s="172" t="s">
        <v>25</v>
      </c>
      <c r="C55" s="173" t="s">
        <v>175</v>
      </c>
      <c r="D55" s="174" t="s">
        <v>143</v>
      </c>
      <c r="E55" s="175">
        <v>4</v>
      </c>
      <c r="F55" s="175">
        <v>0</v>
      </c>
      <c r="G55" s="176">
        <f t="shared" si="6"/>
        <v>0</v>
      </c>
      <c r="O55" s="170">
        <v>2</v>
      </c>
      <c r="AA55" s="146">
        <v>12</v>
      </c>
      <c r="AB55" s="146">
        <v>0</v>
      </c>
      <c r="AC55" s="146">
        <v>59</v>
      </c>
      <c r="AZ55" s="146">
        <v>1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12</v>
      </c>
      <c r="CB55" s="177">
        <v>0</v>
      </c>
      <c r="CZ55" s="146">
        <v>0</v>
      </c>
    </row>
    <row r="56" spans="1:104" ht="12.75">
      <c r="A56" s="171">
        <v>43</v>
      </c>
      <c r="B56" s="172" t="s">
        <v>25</v>
      </c>
      <c r="C56" s="173" t="s">
        <v>176</v>
      </c>
      <c r="D56" s="174" t="s">
        <v>75</v>
      </c>
      <c r="E56" s="175">
        <v>2</v>
      </c>
      <c r="F56" s="175">
        <v>0</v>
      </c>
      <c r="G56" s="176">
        <f t="shared" si="6"/>
        <v>0</v>
      </c>
      <c r="O56" s="170">
        <v>2</v>
      </c>
      <c r="AA56" s="146">
        <v>12</v>
      </c>
      <c r="AB56" s="146">
        <v>0</v>
      </c>
      <c r="AC56" s="146">
        <v>62</v>
      </c>
      <c r="AZ56" s="146">
        <v>1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7">
        <v>12</v>
      </c>
      <c r="CB56" s="177">
        <v>0</v>
      </c>
      <c r="CZ56" s="146">
        <v>0</v>
      </c>
    </row>
    <row r="57" spans="1:104" ht="12.75">
      <c r="A57" s="171">
        <v>44</v>
      </c>
      <c r="B57" s="172" t="s">
        <v>25</v>
      </c>
      <c r="C57" s="173" t="s">
        <v>177</v>
      </c>
      <c r="D57" s="174" t="s">
        <v>75</v>
      </c>
      <c r="E57" s="175">
        <v>2</v>
      </c>
      <c r="F57" s="175">
        <v>0</v>
      </c>
      <c r="G57" s="176">
        <f t="shared" si="6"/>
        <v>0</v>
      </c>
      <c r="O57" s="170">
        <v>2</v>
      </c>
      <c r="AA57" s="146">
        <v>12</v>
      </c>
      <c r="AB57" s="146">
        <v>0</v>
      </c>
      <c r="AC57" s="146">
        <v>61</v>
      </c>
      <c r="AZ57" s="146">
        <v>1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7">
        <v>12</v>
      </c>
      <c r="CB57" s="177">
        <v>0</v>
      </c>
      <c r="CZ57" s="146">
        <v>0</v>
      </c>
    </row>
    <row r="58" spans="1:104" ht="12.75">
      <c r="A58" s="171">
        <v>45</v>
      </c>
      <c r="B58" s="172" t="s">
        <v>25</v>
      </c>
      <c r="C58" s="173" t="s">
        <v>178</v>
      </c>
      <c r="D58" s="174" t="s">
        <v>136</v>
      </c>
      <c r="E58" s="175">
        <v>3</v>
      </c>
      <c r="F58" s="175">
        <v>0</v>
      </c>
      <c r="G58" s="176">
        <f t="shared" si="6"/>
        <v>0</v>
      </c>
      <c r="O58" s="170">
        <v>2</v>
      </c>
      <c r="AA58" s="146">
        <v>12</v>
      </c>
      <c r="AB58" s="146">
        <v>0</v>
      </c>
      <c r="AC58" s="146">
        <v>18</v>
      </c>
      <c r="AZ58" s="146">
        <v>1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7">
        <v>12</v>
      </c>
      <c r="CB58" s="177">
        <v>0</v>
      </c>
      <c r="CZ58" s="146">
        <v>0.0037</v>
      </c>
    </row>
    <row r="59" spans="1:104" ht="12.75">
      <c r="A59" s="171">
        <v>46</v>
      </c>
      <c r="B59" s="172" t="s">
        <v>25</v>
      </c>
      <c r="C59" s="173" t="s">
        <v>179</v>
      </c>
      <c r="D59" s="174" t="s">
        <v>136</v>
      </c>
      <c r="E59" s="175">
        <v>1</v>
      </c>
      <c r="F59" s="175">
        <v>0</v>
      </c>
      <c r="G59" s="176">
        <f t="shared" si="6"/>
        <v>0</v>
      </c>
      <c r="O59" s="170">
        <v>2</v>
      </c>
      <c r="AA59" s="146">
        <v>12</v>
      </c>
      <c r="AB59" s="146">
        <v>0</v>
      </c>
      <c r="AC59" s="146">
        <v>19</v>
      </c>
      <c r="AZ59" s="146">
        <v>1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12</v>
      </c>
      <c r="CB59" s="177">
        <v>0</v>
      </c>
      <c r="CZ59" s="146">
        <v>0.043</v>
      </c>
    </row>
    <row r="60" spans="1:104" ht="12.75">
      <c r="A60" s="171">
        <v>47</v>
      </c>
      <c r="B60" s="172" t="s">
        <v>25</v>
      </c>
      <c r="C60" s="173" t="s">
        <v>180</v>
      </c>
      <c r="D60" s="174" t="s">
        <v>75</v>
      </c>
      <c r="E60" s="175">
        <v>4</v>
      </c>
      <c r="F60" s="175">
        <v>0</v>
      </c>
      <c r="G60" s="176">
        <f t="shared" si="6"/>
        <v>0</v>
      </c>
      <c r="O60" s="170">
        <v>2</v>
      </c>
      <c r="AA60" s="146">
        <v>12</v>
      </c>
      <c r="AB60" s="146">
        <v>0</v>
      </c>
      <c r="AC60" s="146">
        <v>2</v>
      </c>
      <c r="AZ60" s="146">
        <v>1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12</v>
      </c>
      <c r="CB60" s="177">
        <v>0</v>
      </c>
      <c r="CZ60" s="146">
        <v>0</v>
      </c>
    </row>
    <row r="61" spans="1:104" ht="12.75">
      <c r="A61" s="171">
        <v>48</v>
      </c>
      <c r="B61" s="172" t="s">
        <v>25</v>
      </c>
      <c r="C61" s="173" t="s">
        <v>181</v>
      </c>
      <c r="D61" s="174" t="s">
        <v>75</v>
      </c>
      <c r="E61" s="175">
        <v>4</v>
      </c>
      <c r="F61" s="175">
        <v>0</v>
      </c>
      <c r="G61" s="176">
        <f t="shared" si="6"/>
        <v>0</v>
      </c>
      <c r="O61" s="170">
        <v>2</v>
      </c>
      <c r="AA61" s="146">
        <v>12</v>
      </c>
      <c r="AB61" s="146">
        <v>0</v>
      </c>
      <c r="AC61" s="146">
        <v>75</v>
      </c>
      <c r="AZ61" s="146">
        <v>1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7">
        <v>12</v>
      </c>
      <c r="CB61" s="177">
        <v>0</v>
      </c>
      <c r="CZ61" s="146">
        <v>0</v>
      </c>
    </row>
    <row r="62" spans="1:104" ht="12.75">
      <c r="A62" s="171">
        <v>49</v>
      </c>
      <c r="B62" s="172" t="s">
        <v>25</v>
      </c>
      <c r="C62" s="173" t="s">
        <v>182</v>
      </c>
      <c r="D62" s="174" t="s">
        <v>75</v>
      </c>
      <c r="E62" s="175">
        <v>1</v>
      </c>
      <c r="F62" s="175">
        <v>0</v>
      </c>
      <c r="G62" s="176">
        <f t="shared" si="6"/>
        <v>0</v>
      </c>
      <c r="O62" s="170">
        <v>2</v>
      </c>
      <c r="AA62" s="146">
        <v>12</v>
      </c>
      <c r="AB62" s="146">
        <v>0</v>
      </c>
      <c r="AC62" s="146">
        <v>71</v>
      </c>
      <c r="AZ62" s="146">
        <v>1</v>
      </c>
      <c r="BA62" s="146">
        <f t="shared" si="7"/>
        <v>0</v>
      </c>
      <c r="BB62" s="146">
        <f t="shared" si="8"/>
        <v>0</v>
      </c>
      <c r="BC62" s="146">
        <f t="shared" si="9"/>
        <v>0</v>
      </c>
      <c r="BD62" s="146">
        <f t="shared" si="10"/>
        <v>0</v>
      </c>
      <c r="BE62" s="146">
        <f t="shared" si="11"/>
        <v>0</v>
      </c>
      <c r="CA62" s="177">
        <v>12</v>
      </c>
      <c r="CB62" s="177">
        <v>0</v>
      </c>
      <c r="CZ62" s="146">
        <v>0</v>
      </c>
    </row>
    <row r="63" spans="1:104" ht="12.75">
      <c r="A63" s="171">
        <v>50</v>
      </c>
      <c r="B63" s="172" t="s">
        <v>25</v>
      </c>
      <c r="C63" s="173" t="s">
        <v>183</v>
      </c>
      <c r="D63" s="174" t="s">
        <v>136</v>
      </c>
      <c r="E63" s="175">
        <v>4</v>
      </c>
      <c r="F63" s="175">
        <v>0</v>
      </c>
      <c r="G63" s="176">
        <f t="shared" si="6"/>
        <v>0</v>
      </c>
      <c r="O63" s="170">
        <v>2</v>
      </c>
      <c r="AA63" s="146">
        <v>12</v>
      </c>
      <c r="AB63" s="146">
        <v>0</v>
      </c>
      <c r="AC63" s="146">
        <v>17</v>
      </c>
      <c r="AZ63" s="146">
        <v>1</v>
      </c>
      <c r="BA63" s="146">
        <f t="shared" si="7"/>
        <v>0</v>
      </c>
      <c r="BB63" s="146">
        <f t="shared" si="8"/>
        <v>0</v>
      </c>
      <c r="BC63" s="146">
        <f t="shared" si="9"/>
        <v>0</v>
      </c>
      <c r="BD63" s="146">
        <f t="shared" si="10"/>
        <v>0</v>
      </c>
      <c r="BE63" s="146">
        <f t="shared" si="11"/>
        <v>0</v>
      </c>
      <c r="CA63" s="177">
        <v>12</v>
      </c>
      <c r="CB63" s="177">
        <v>0</v>
      </c>
      <c r="CZ63" s="146">
        <v>0.0067</v>
      </c>
    </row>
    <row r="64" spans="1:104" ht="12.75">
      <c r="A64" s="171">
        <v>51</v>
      </c>
      <c r="B64" s="172" t="s">
        <v>25</v>
      </c>
      <c r="C64" s="173" t="s">
        <v>184</v>
      </c>
      <c r="D64" s="174" t="s">
        <v>136</v>
      </c>
      <c r="E64" s="175">
        <v>1</v>
      </c>
      <c r="F64" s="175">
        <v>0</v>
      </c>
      <c r="G64" s="176">
        <f t="shared" si="6"/>
        <v>0</v>
      </c>
      <c r="O64" s="170">
        <v>2</v>
      </c>
      <c r="AA64" s="146">
        <v>12</v>
      </c>
      <c r="AB64" s="146">
        <v>0</v>
      </c>
      <c r="AC64" s="146">
        <v>16</v>
      </c>
      <c r="AZ64" s="146">
        <v>1</v>
      </c>
      <c r="BA64" s="146">
        <f t="shared" si="7"/>
        <v>0</v>
      </c>
      <c r="BB64" s="146">
        <f t="shared" si="8"/>
        <v>0</v>
      </c>
      <c r="BC64" s="146">
        <f t="shared" si="9"/>
        <v>0</v>
      </c>
      <c r="BD64" s="146">
        <f t="shared" si="10"/>
        <v>0</v>
      </c>
      <c r="BE64" s="146">
        <f t="shared" si="11"/>
        <v>0</v>
      </c>
      <c r="CA64" s="177">
        <v>12</v>
      </c>
      <c r="CB64" s="177">
        <v>0</v>
      </c>
      <c r="CZ64" s="146">
        <v>0.0019</v>
      </c>
    </row>
    <row r="65" spans="1:104" ht="12.75">
      <c r="A65" s="171">
        <v>52</v>
      </c>
      <c r="B65" s="172" t="s">
        <v>25</v>
      </c>
      <c r="C65" s="173" t="s">
        <v>185</v>
      </c>
      <c r="D65" s="174" t="s">
        <v>75</v>
      </c>
      <c r="E65" s="175">
        <v>5</v>
      </c>
      <c r="F65" s="175">
        <v>0</v>
      </c>
      <c r="G65" s="176">
        <f t="shared" si="6"/>
        <v>0</v>
      </c>
      <c r="O65" s="170">
        <v>2</v>
      </c>
      <c r="AA65" s="146">
        <v>12</v>
      </c>
      <c r="AB65" s="146">
        <v>0</v>
      </c>
      <c r="AC65" s="146">
        <v>20</v>
      </c>
      <c r="AZ65" s="146">
        <v>1</v>
      </c>
      <c r="BA65" s="146">
        <f t="shared" si="7"/>
        <v>0</v>
      </c>
      <c r="BB65" s="146">
        <f t="shared" si="8"/>
        <v>0</v>
      </c>
      <c r="BC65" s="146">
        <f t="shared" si="9"/>
        <v>0</v>
      </c>
      <c r="BD65" s="146">
        <f t="shared" si="10"/>
        <v>0</v>
      </c>
      <c r="BE65" s="146">
        <f t="shared" si="11"/>
        <v>0</v>
      </c>
      <c r="CA65" s="177">
        <v>12</v>
      </c>
      <c r="CB65" s="177">
        <v>0</v>
      </c>
      <c r="CZ65" s="146">
        <v>0</v>
      </c>
    </row>
    <row r="66" spans="1:104" ht="12.75">
      <c r="A66" s="171">
        <v>53</v>
      </c>
      <c r="B66" s="172" t="s">
        <v>25</v>
      </c>
      <c r="C66" s="173" t="s">
        <v>186</v>
      </c>
      <c r="D66" s="174" t="s">
        <v>136</v>
      </c>
      <c r="E66" s="175">
        <v>4</v>
      </c>
      <c r="F66" s="175">
        <v>0</v>
      </c>
      <c r="G66" s="176">
        <f t="shared" si="6"/>
        <v>0</v>
      </c>
      <c r="O66" s="170">
        <v>2</v>
      </c>
      <c r="AA66" s="146">
        <v>12</v>
      </c>
      <c r="AB66" s="146">
        <v>0</v>
      </c>
      <c r="AC66" s="146">
        <v>21</v>
      </c>
      <c r="AZ66" s="146">
        <v>1</v>
      </c>
      <c r="BA66" s="146">
        <f t="shared" si="7"/>
        <v>0</v>
      </c>
      <c r="BB66" s="146">
        <f t="shared" si="8"/>
        <v>0</v>
      </c>
      <c r="BC66" s="146">
        <f t="shared" si="9"/>
        <v>0</v>
      </c>
      <c r="BD66" s="146">
        <f t="shared" si="10"/>
        <v>0</v>
      </c>
      <c r="BE66" s="146">
        <f t="shared" si="11"/>
        <v>0</v>
      </c>
      <c r="CA66" s="177">
        <v>12</v>
      </c>
      <c r="CB66" s="177">
        <v>0</v>
      </c>
      <c r="CZ66" s="146">
        <v>0.036</v>
      </c>
    </row>
    <row r="67" spans="1:104" ht="12.75">
      <c r="A67" s="171">
        <v>54</v>
      </c>
      <c r="B67" s="172" t="s">
        <v>25</v>
      </c>
      <c r="C67" s="173" t="s">
        <v>187</v>
      </c>
      <c r="D67" s="174" t="s">
        <v>188</v>
      </c>
      <c r="E67" s="175">
        <v>4</v>
      </c>
      <c r="F67" s="175">
        <v>0</v>
      </c>
      <c r="G67" s="176">
        <f t="shared" si="6"/>
        <v>0</v>
      </c>
      <c r="O67" s="170">
        <v>2</v>
      </c>
      <c r="AA67" s="146">
        <v>12</v>
      </c>
      <c r="AB67" s="146">
        <v>0</v>
      </c>
      <c r="AC67" s="146">
        <v>8</v>
      </c>
      <c r="AZ67" s="146">
        <v>1</v>
      </c>
      <c r="BA67" s="146">
        <f t="shared" si="7"/>
        <v>0</v>
      </c>
      <c r="BB67" s="146">
        <f t="shared" si="8"/>
        <v>0</v>
      </c>
      <c r="BC67" s="146">
        <f t="shared" si="9"/>
        <v>0</v>
      </c>
      <c r="BD67" s="146">
        <f t="shared" si="10"/>
        <v>0</v>
      </c>
      <c r="BE67" s="146">
        <f t="shared" si="11"/>
        <v>0</v>
      </c>
      <c r="CA67" s="177">
        <v>12</v>
      </c>
      <c r="CB67" s="177">
        <v>0</v>
      </c>
      <c r="CZ67" s="146">
        <v>0</v>
      </c>
    </row>
    <row r="68" spans="1:104" ht="12.75">
      <c r="A68" s="171">
        <v>55</v>
      </c>
      <c r="B68" s="172" t="s">
        <v>25</v>
      </c>
      <c r="C68" s="173" t="s">
        <v>189</v>
      </c>
      <c r="D68" s="174" t="s">
        <v>143</v>
      </c>
      <c r="E68" s="175">
        <v>100</v>
      </c>
      <c r="F68" s="175">
        <v>0</v>
      </c>
      <c r="G68" s="176">
        <f t="shared" si="6"/>
        <v>0</v>
      </c>
      <c r="O68" s="170">
        <v>2</v>
      </c>
      <c r="AA68" s="146">
        <v>12</v>
      </c>
      <c r="AB68" s="146">
        <v>0</v>
      </c>
      <c r="AC68" s="146">
        <v>7</v>
      </c>
      <c r="AZ68" s="146">
        <v>1</v>
      </c>
      <c r="BA68" s="146">
        <f t="shared" si="7"/>
        <v>0</v>
      </c>
      <c r="BB68" s="146">
        <f t="shared" si="8"/>
        <v>0</v>
      </c>
      <c r="BC68" s="146">
        <f t="shared" si="9"/>
        <v>0</v>
      </c>
      <c r="BD68" s="146">
        <f t="shared" si="10"/>
        <v>0</v>
      </c>
      <c r="BE68" s="146">
        <f t="shared" si="11"/>
        <v>0</v>
      </c>
      <c r="CA68" s="177">
        <v>12</v>
      </c>
      <c r="CB68" s="177">
        <v>0</v>
      </c>
      <c r="CZ68" s="146">
        <v>0</v>
      </c>
    </row>
    <row r="69" spans="1:104" ht="12.75">
      <c r="A69" s="171">
        <v>56</v>
      </c>
      <c r="B69" s="172" t="s">
        <v>25</v>
      </c>
      <c r="C69" s="173" t="s">
        <v>190</v>
      </c>
      <c r="D69" s="174" t="s">
        <v>75</v>
      </c>
      <c r="E69" s="175">
        <v>4</v>
      </c>
      <c r="F69" s="175">
        <v>0</v>
      </c>
      <c r="G69" s="176">
        <f t="shared" si="6"/>
        <v>0</v>
      </c>
      <c r="O69" s="170">
        <v>2</v>
      </c>
      <c r="AA69" s="146">
        <v>12</v>
      </c>
      <c r="AB69" s="146">
        <v>0</v>
      </c>
      <c r="AC69" s="146">
        <v>10</v>
      </c>
      <c r="AZ69" s="146">
        <v>1</v>
      </c>
      <c r="BA69" s="146">
        <f t="shared" si="7"/>
        <v>0</v>
      </c>
      <c r="BB69" s="146">
        <f t="shared" si="8"/>
        <v>0</v>
      </c>
      <c r="BC69" s="146">
        <f t="shared" si="9"/>
        <v>0</v>
      </c>
      <c r="BD69" s="146">
        <f t="shared" si="10"/>
        <v>0</v>
      </c>
      <c r="BE69" s="146">
        <f t="shared" si="11"/>
        <v>0</v>
      </c>
      <c r="CA69" s="177">
        <v>12</v>
      </c>
      <c r="CB69" s="177">
        <v>0</v>
      </c>
      <c r="CZ69" s="146">
        <v>0</v>
      </c>
    </row>
    <row r="70" spans="1:104" ht="12.75">
      <c r="A70" s="171">
        <v>57</v>
      </c>
      <c r="B70" s="172" t="s">
        <v>25</v>
      </c>
      <c r="C70" s="173" t="s">
        <v>191</v>
      </c>
      <c r="D70" s="174" t="s">
        <v>143</v>
      </c>
      <c r="E70" s="175">
        <v>80</v>
      </c>
      <c r="F70" s="175">
        <v>0</v>
      </c>
      <c r="G70" s="176">
        <f t="shared" si="6"/>
        <v>0</v>
      </c>
      <c r="O70" s="170">
        <v>2</v>
      </c>
      <c r="AA70" s="146">
        <v>12</v>
      </c>
      <c r="AB70" s="146">
        <v>0</v>
      </c>
      <c r="AC70" s="146">
        <v>9</v>
      </c>
      <c r="AZ70" s="146">
        <v>1</v>
      </c>
      <c r="BA70" s="146">
        <f t="shared" si="7"/>
        <v>0</v>
      </c>
      <c r="BB70" s="146">
        <f t="shared" si="8"/>
        <v>0</v>
      </c>
      <c r="BC70" s="146">
        <f t="shared" si="9"/>
        <v>0</v>
      </c>
      <c r="BD70" s="146">
        <f t="shared" si="10"/>
        <v>0</v>
      </c>
      <c r="BE70" s="146">
        <f t="shared" si="11"/>
        <v>0</v>
      </c>
      <c r="CA70" s="177">
        <v>12</v>
      </c>
      <c r="CB70" s="177">
        <v>0</v>
      </c>
      <c r="CZ70" s="146">
        <v>0</v>
      </c>
    </row>
    <row r="71" spans="1:104" ht="12.75">
      <c r="A71" s="171">
        <v>58</v>
      </c>
      <c r="B71" s="172" t="s">
        <v>25</v>
      </c>
      <c r="C71" s="173" t="s">
        <v>192</v>
      </c>
      <c r="D71" s="174" t="s">
        <v>75</v>
      </c>
      <c r="E71" s="175">
        <v>1</v>
      </c>
      <c r="F71" s="175">
        <v>0</v>
      </c>
      <c r="G71" s="176">
        <f t="shared" si="6"/>
        <v>0</v>
      </c>
      <c r="O71" s="170">
        <v>2</v>
      </c>
      <c r="AA71" s="146">
        <v>12</v>
      </c>
      <c r="AB71" s="146">
        <v>0</v>
      </c>
      <c r="AC71" s="146">
        <v>4</v>
      </c>
      <c r="AZ71" s="146">
        <v>1</v>
      </c>
      <c r="BA71" s="146">
        <f t="shared" si="7"/>
        <v>0</v>
      </c>
      <c r="BB71" s="146">
        <f t="shared" si="8"/>
        <v>0</v>
      </c>
      <c r="BC71" s="146">
        <f t="shared" si="9"/>
        <v>0</v>
      </c>
      <c r="BD71" s="146">
        <f t="shared" si="10"/>
        <v>0</v>
      </c>
      <c r="BE71" s="146">
        <f t="shared" si="11"/>
        <v>0</v>
      </c>
      <c r="CA71" s="177">
        <v>12</v>
      </c>
      <c r="CB71" s="177">
        <v>0</v>
      </c>
      <c r="CZ71" s="146">
        <v>0</v>
      </c>
    </row>
    <row r="72" spans="1:104" ht="12.75">
      <c r="A72" s="171">
        <v>59</v>
      </c>
      <c r="B72" s="172" t="s">
        <v>25</v>
      </c>
      <c r="C72" s="173" t="s">
        <v>193</v>
      </c>
      <c r="D72" s="174" t="s">
        <v>75</v>
      </c>
      <c r="E72" s="175">
        <v>2</v>
      </c>
      <c r="F72" s="175">
        <v>0</v>
      </c>
      <c r="G72" s="176">
        <f t="shared" si="6"/>
        <v>0</v>
      </c>
      <c r="O72" s="170">
        <v>2</v>
      </c>
      <c r="AA72" s="146">
        <v>12</v>
      </c>
      <c r="AB72" s="146">
        <v>0</v>
      </c>
      <c r="AC72" s="146">
        <v>3</v>
      </c>
      <c r="AZ72" s="146">
        <v>1</v>
      </c>
      <c r="BA72" s="146">
        <f t="shared" si="7"/>
        <v>0</v>
      </c>
      <c r="BB72" s="146">
        <f t="shared" si="8"/>
        <v>0</v>
      </c>
      <c r="BC72" s="146">
        <f t="shared" si="9"/>
        <v>0</v>
      </c>
      <c r="BD72" s="146">
        <f t="shared" si="10"/>
        <v>0</v>
      </c>
      <c r="BE72" s="146">
        <f t="shared" si="11"/>
        <v>0</v>
      </c>
      <c r="CA72" s="177">
        <v>12</v>
      </c>
      <c r="CB72" s="177">
        <v>0</v>
      </c>
      <c r="CZ72" s="146">
        <v>0</v>
      </c>
    </row>
    <row r="73" spans="1:104" ht="12.75">
      <c r="A73" s="171">
        <v>60</v>
      </c>
      <c r="B73" s="172" t="s">
        <v>25</v>
      </c>
      <c r="C73" s="173" t="s">
        <v>194</v>
      </c>
      <c r="D73" s="174" t="s">
        <v>143</v>
      </c>
      <c r="E73" s="175">
        <v>105</v>
      </c>
      <c r="F73" s="175">
        <v>0</v>
      </c>
      <c r="G73" s="176">
        <f t="shared" si="6"/>
        <v>0</v>
      </c>
      <c r="O73" s="170">
        <v>2</v>
      </c>
      <c r="AA73" s="146">
        <v>12</v>
      </c>
      <c r="AB73" s="146">
        <v>0</v>
      </c>
      <c r="AC73" s="146">
        <v>6</v>
      </c>
      <c r="AZ73" s="146">
        <v>1</v>
      </c>
      <c r="BA73" s="146">
        <f t="shared" si="7"/>
        <v>0</v>
      </c>
      <c r="BB73" s="146">
        <f t="shared" si="8"/>
        <v>0</v>
      </c>
      <c r="BC73" s="146">
        <f t="shared" si="9"/>
        <v>0</v>
      </c>
      <c r="BD73" s="146">
        <f t="shared" si="10"/>
        <v>0</v>
      </c>
      <c r="BE73" s="146">
        <f t="shared" si="11"/>
        <v>0</v>
      </c>
      <c r="CA73" s="177">
        <v>12</v>
      </c>
      <c r="CB73" s="177">
        <v>0</v>
      </c>
      <c r="CZ73" s="146">
        <v>0</v>
      </c>
    </row>
    <row r="74" spans="1:104" ht="12.75">
      <c r="A74" s="171">
        <v>61</v>
      </c>
      <c r="B74" s="172" t="s">
        <v>25</v>
      </c>
      <c r="C74" s="173" t="s">
        <v>195</v>
      </c>
      <c r="D74" s="174" t="s">
        <v>136</v>
      </c>
      <c r="E74" s="175">
        <v>4</v>
      </c>
      <c r="F74" s="175">
        <v>0</v>
      </c>
      <c r="G74" s="176">
        <f t="shared" si="6"/>
        <v>0</v>
      </c>
      <c r="O74" s="170">
        <v>2</v>
      </c>
      <c r="AA74" s="146">
        <v>12</v>
      </c>
      <c r="AB74" s="146">
        <v>0</v>
      </c>
      <c r="AC74" s="146">
        <v>5</v>
      </c>
      <c r="AZ74" s="146">
        <v>1</v>
      </c>
      <c r="BA74" s="146">
        <f t="shared" si="7"/>
        <v>0</v>
      </c>
      <c r="BB74" s="146">
        <f t="shared" si="8"/>
        <v>0</v>
      </c>
      <c r="BC74" s="146">
        <f t="shared" si="9"/>
        <v>0</v>
      </c>
      <c r="BD74" s="146">
        <f t="shared" si="10"/>
        <v>0</v>
      </c>
      <c r="BE74" s="146">
        <f t="shared" si="11"/>
        <v>0</v>
      </c>
      <c r="CA74" s="177">
        <v>12</v>
      </c>
      <c r="CB74" s="177">
        <v>0</v>
      </c>
      <c r="CZ74" s="146">
        <v>0.0067</v>
      </c>
    </row>
    <row r="75" spans="1:104" ht="12.75">
      <c r="A75" s="171">
        <v>62</v>
      </c>
      <c r="B75" s="172" t="s">
        <v>25</v>
      </c>
      <c r="C75" s="173" t="s">
        <v>196</v>
      </c>
      <c r="D75" s="174" t="s">
        <v>136</v>
      </c>
      <c r="E75" s="175">
        <v>1</v>
      </c>
      <c r="F75" s="175">
        <v>0</v>
      </c>
      <c r="G75" s="176">
        <f t="shared" si="6"/>
        <v>0</v>
      </c>
      <c r="O75" s="170">
        <v>2</v>
      </c>
      <c r="AA75" s="146">
        <v>12</v>
      </c>
      <c r="AB75" s="146">
        <v>0</v>
      </c>
      <c r="AC75" s="146">
        <v>13</v>
      </c>
      <c r="AZ75" s="146">
        <v>1</v>
      </c>
      <c r="BA75" s="146">
        <f t="shared" si="7"/>
        <v>0</v>
      </c>
      <c r="BB75" s="146">
        <f t="shared" si="8"/>
        <v>0</v>
      </c>
      <c r="BC75" s="146">
        <f t="shared" si="9"/>
        <v>0</v>
      </c>
      <c r="BD75" s="146">
        <f t="shared" si="10"/>
        <v>0</v>
      </c>
      <c r="BE75" s="146">
        <f t="shared" si="11"/>
        <v>0</v>
      </c>
      <c r="CA75" s="177">
        <v>12</v>
      </c>
      <c r="CB75" s="177">
        <v>0</v>
      </c>
      <c r="CZ75" s="146">
        <v>0.0139</v>
      </c>
    </row>
    <row r="76" spans="1:104" ht="12.75">
      <c r="A76" s="171">
        <v>63</v>
      </c>
      <c r="B76" s="172" t="s">
        <v>25</v>
      </c>
      <c r="C76" s="173" t="s">
        <v>197</v>
      </c>
      <c r="D76" s="174" t="s">
        <v>75</v>
      </c>
      <c r="E76" s="175">
        <v>1</v>
      </c>
      <c r="F76" s="175">
        <v>0</v>
      </c>
      <c r="G76" s="176">
        <f t="shared" si="6"/>
        <v>0</v>
      </c>
      <c r="O76" s="170">
        <v>2</v>
      </c>
      <c r="AA76" s="146">
        <v>12</v>
      </c>
      <c r="AB76" s="146">
        <v>0</v>
      </c>
      <c r="AC76" s="146">
        <v>12</v>
      </c>
      <c r="AZ76" s="146">
        <v>1</v>
      </c>
      <c r="BA76" s="146">
        <f t="shared" si="7"/>
        <v>0</v>
      </c>
      <c r="BB76" s="146">
        <f t="shared" si="8"/>
        <v>0</v>
      </c>
      <c r="BC76" s="146">
        <f t="shared" si="9"/>
        <v>0</v>
      </c>
      <c r="BD76" s="146">
        <f t="shared" si="10"/>
        <v>0</v>
      </c>
      <c r="BE76" s="146">
        <f t="shared" si="11"/>
        <v>0</v>
      </c>
      <c r="CA76" s="177">
        <v>12</v>
      </c>
      <c r="CB76" s="177">
        <v>0</v>
      </c>
      <c r="CZ76" s="146">
        <v>0</v>
      </c>
    </row>
    <row r="77" spans="1:104" ht="12.75">
      <c r="A77" s="171">
        <v>64</v>
      </c>
      <c r="B77" s="172" t="s">
        <v>25</v>
      </c>
      <c r="C77" s="173" t="s">
        <v>198</v>
      </c>
      <c r="D77" s="174" t="s">
        <v>75</v>
      </c>
      <c r="E77" s="175">
        <v>4</v>
      </c>
      <c r="F77" s="175">
        <v>0</v>
      </c>
      <c r="G77" s="176">
        <f t="shared" si="6"/>
        <v>0</v>
      </c>
      <c r="O77" s="170">
        <v>2</v>
      </c>
      <c r="AA77" s="146">
        <v>12</v>
      </c>
      <c r="AB77" s="146">
        <v>0</v>
      </c>
      <c r="AC77" s="146">
        <v>11</v>
      </c>
      <c r="AZ77" s="146">
        <v>1</v>
      </c>
      <c r="BA77" s="146">
        <f t="shared" si="7"/>
        <v>0</v>
      </c>
      <c r="BB77" s="146">
        <f t="shared" si="8"/>
        <v>0</v>
      </c>
      <c r="BC77" s="146">
        <f t="shared" si="9"/>
        <v>0</v>
      </c>
      <c r="BD77" s="146">
        <f t="shared" si="10"/>
        <v>0</v>
      </c>
      <c r="BE77" s="146">
        <f t="shared" si="11"/>
        <v>0</v>
      </c>
      <c r="CA77" s="177">
        <v>12</v>
      </c>
      <c r="CB77" s="177">
        <v>0</v>
      </c>
      <c r="CZ77" s="146">
        <v>0</v>
      </c>
    </row>
    <row r="78" spans="1:104" ht="12.75">
      <c r="A78" s="171">
        <v>65</v>
      </c>
      <c r="B78" s="172" t="s">
        <v>199</v>
      </c>
      <c r="C78" s="173" t="s">
        <v>200</v>
      </c>
      <c r="D78" s="174" t="s">
        <v>136</v>
      </c>
      <c r="E78" s="175">
        <v>1</v>
      </c>
      <c r="F78" s="175">
        <v>0</v>
      </c>
      <c r="G78" s="176">
        <f t="shared" si="6"/>
        <v>0</v>
      </c>
      <c r="O78" s="170">
        <v>2</v>
      </c>
      <c r="AA78" s="146">
        <v>3</v>
      </c>
      <c r="AB78" s="146">
        <v>1</v>
      </c>
      <c r="AC78" s="146">
        <v>42224359</v>
      </c>
      <c r="AZ78" s="146">
        <v>1</v>
      </c>
      <c r="BA78" s="146">
        <f t="shared" si="7"/>
        <v>0</v>
      </c>
      <c r="BB78" s="146">
        <f t="shared" si="8"/>
        <v>0</v>
      </c>
      <c r="BC78" s="146">
        <f t="shared" si="9"/>
        <v>0</v>
      </c>
      <c r="BD78" s="146">
        <f t="shared" si="10"/>
        <v>0</v>
      </c>
      <c r="BE78" s="146">
        <f t="shared" si="11"/>
        <v>0</v>
      </c>
      <c r="CA78" s="177">
        <v>3</v>
      </c>
      <c r="CB78" s="177">
        <v>1</v>
      </c>
      <c r="CZ78" s="146">
        <v>0.028</v>
      </c>
    </row>
    <row r="79" spans="1:104" ht="22.5">
      <c r="A79" s="171">
        <v>66</v>
      </c>
      <c r="B79" s="172" t="s">
        <v>201</v>
      </c>
      <c r="C79" s="173" t="s">
        <v>202</v>
      </c>
      <c r="D79" s="174" t="s">
        <v>203</v>
      </c>
      <c r="E79" s="175">
        <v>32</v>
      </c>
      <c r="F79" s="175">
        <v>0</v>
      </c>
      <c r="G79" s="176">
        <f t="shared" si="6"/>
        <v>0</v>
      </c>
      <c r="O79" s="170">
        <v>2</v>
      </c>
      <c r="AA79" s="146">
        <v>10</v>
      </c>
      <c r="AB79" s="146">
        <v>0</v>
      </c>
      <c r="AC79" s="146">
        <v>8</v>
      </c>
      <c r="AZ79" s="146">
        <v>5</v>
      </c>
      <c r="BA79" s="146">
        <f t="shared" si="7"/>
        <v>0</v>
      </c>
      <c r="BB79" s="146">
        <f t="shared" si="8"/>
        <v>0</v>
      </c>
      <c r="BC79" s="146">
        <f t="shared" si="9"/>
        <v>0</v>
      </c>
      <c r="BD79" s="146">
        <f t="shared" si="10"/>
        <v>0</v>
      </c>
      <c r="BE79" s="146">
        <f t="shared" si="11"/>
        <v>0</v>
      </c>
      <c r="CA79" s="177">
        <v>10</v>
      </c>
      <c r="CB79" s="177">
        <v>0</v>
      </c>
      <c r="CZ79" s="146">
        <v>0</v>
      </c>
    </row>
    <row r="80" spans="1:57" ht="12.75">
      <c r="A80" s="178"/>
      <c r="B80" s="179" t="s">
        <v>76</v>
      </c>
      <c r="C80" s="180" t="str">
        <f>CONCATENATE(B33," ",C33)</f>
        <v>8 Trubní vedení</v>
      </c>
      <c r="D80" s="181"/>
      <c r="E80" s="182"/>
      <c r="F80" s="183"/>
      <c r="G80" s="184">
        <f>SUM(G33:G79)</f>
        <v>0</v>
      </c>
      <c r="O80" s="170">
        <v>4</v>
      </c>
      <c r="BA80" s="185">
        <f>SUM(BA33:BA79)</f>
        <v>0</v>
      </c>
      <c r="BB80" s="185">
        <f>SUM(BB33:BB79)</f>
        <v>0</v>
      </c>
      <c r="BC80" s="185">
        <f>SUM(BC33:BC79)</f>
        <v>0</v>
      </c>
      <c r="BD80" s="185">
        <f>SUM(BD33:BD79)</f>
        <v>0</v>
      </c>
      <c r="BE80" s="185">
        <f>SUM(BE33:BE79)</f>
        <v>0</v>
      </c>
    </row>
    <row r="81" spans="1:15" ht="12.75">
      <c r="A81" s="163" t="s">
        <v>72</v>
      </c>
      <c r="B81" s="164" t="s">
        <v>204</v>
      </c>
      <c r="C81" s="165" t="s">
        <v>205</v>
      </c>
      <c r="D81" s="166"/>
      <c r="E81" s="167"/>
      <c r="F81" s="167"/>
      <c r="G81" s="168"/>
      <c r="H81" s="169"/>
      <c r="I81" s="169"/>
      <c r="O81" s="170">
        <v>1</v>
      </c>
    </row>
    <row r="82" spans="1:104" ht="12.75">
      <c r="A82" s="171">
        <v>67</v>
      </c>
      <c r="B82" s="172" t="s">
        <v>206</v>
      </c>
      <c r="C82" s="173" t="s">
        <v>207</v>
      </c>
      <c r="D82" s="174" t="s">
        <v>129</v>
      </c>
      <c r="E82" s="175">
        <v>92.71645</v>
      </c>
      <c r="F82" s="175">
        <v>0</v>
      </c>
      <c r="G82" s="176">
        <f>E82*F82</f>
        <v>0</v>
      </c>
      <c r="O82" s="170">
        <v>2</v>
      </c>
      <c r="AA82" s="146">
        <v>7</v>
      </c>
      <c r="AB82" s="146">
        <v>1</v>
      </c>
      <c r="AC82" s="146">
        <v>2</v>
      </c>
      <c r="AZ82" s="146">
        <v>1</v>
      </c>
      <c r="BA82" s="146">
        <f>IF(AZ82=1,G82,0)</f>
        <v>0</v>
      </c>
      <c r="BB82" s="146">
        <f>IF(AZ82=2,G82,0)</f>
        <v>0</v>
      </c>
      <c r="BC82" s="146">
        <f>IF(AZ82=3,G82,0)</f>
        <v>0</v>
      </c>
      <c r="BD82" s="146">
        <f>IF(AZ82=4,G82,0)</f>
        <v>0</v>
      </c>
      <c r="BE82" s="146">
        <f>IF(AZ82=5,G82,0)</f>
        <v>0</v>
      </c>
      <c r="CA82" s="177">
        <v>7</v>
      </c>
      <c r="CB82" s="177">
        <v>1</v>
      </c>
      <c r="CZ82" s="146">
        <v>0</v>
      </c>
    </row>
    <row r="83" spans="1:57" ht="12.75">
      <c r="A83" s="178"/>
      <c r="B83" s="179" t="s">
        <v>76</v>
      </c>
      <c r="C83" s="180" t="str">
        <f>CONCATENATE(B81," ",C81)</f>
        <v>99 Staveništní přesun hmot</v>
      </c>
      <c r="D83" s="181"/>
      <c r="E83" s="182"/>
      <c r="F83" s="183"/>
      <c r="G83" s="184">
        <f>SUM(G81:G82)</f>
        <v>0</v>
      </c>
      <c r="O83" s="170">
        <v>4</v>
      </c>
      <c r="BA83" s="185">
        <f>SUM(BA81:BA82)</f>
        <v>0</v>
      </c>
      <c r="BB83" s="185">
        <f>SUM(BB81:BB82)</f>
        <v>0</v>
      </c>
      <c r="BC83" s="185">
        <f>SUM(BC81:BC82)</f>
        <v>0</v>
      </c>
      <c r="BD83" s="185">
        <f>SUM(BD81:BD82)</f>
        <v>0</v>
      </c>
      <c r="BE83" s="185">
        <f>SUM(BE81:BE82)</f>
        <v>0</v>
      </c>
    </row>
    <row r="84" spans="1:15" ht="12.75">
      <c r="A84" s="163" t="s">
        <v>72</v>
      </c>
      <c r="B84" s="164" t="s">
        <v>208</v>
      </c>
      <c r="C84" s="165" t="s">
        <v>209</v>
      </c>
      <c r="D84" s="166"/>
      <c r="E84" s="167"/>
      <c r="F84" s="167"/>
      <c r="G84" s="168"/>
      <c r="H84" s="169"/>
      <c r="I84" s="169"/>
      <c r="O84" s="170">
        <v>1</v>
      </c>
    </row>
    <row r="85" spans="1:104" ht="12.75">
      <c r="A85" s="171">
        <v>68</v>
      </c>
      <c r="B85" s="172" t="s">
        <v>210</v>
      </c>
      <c r="C85" s="173" t="s">
        <v>211</v>
      </c>
      <c r="D85" s="174" t="s">
        <v>129</v>
      </c>
      <c r="E85" s="175">
        <v>21.873</v>
      </c>
      <c r="F85" s="175">
        <v>0</v>
      </c>
      <c r="G85" s="176">
        <f>E85*F85</f>
        <v>0</v>
      </c>
      <c r="O85" s="170">
        <v>2</v>
      </c>
      <c r="AA85" s="146">
        <v>1</v>
      </c>
      <c r="AB85" s="146">
        <v>3</v>
      </c>
      <c r="AC85" s="146">
        <v>3</v>
      </c>
      <c r="AZ85" s="146">
        <v>1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</v>
      </c>
      <c r="CB85" s="177">
        <v>3</v>
      </c>
      <c r="CZ85" s="146">
        <v>0</v>
      </c>
    </row>
    <row r="86" spans="1:104" ht="12.75">
      <c r="A86" s="171">
        <v>69</v>
      </c>
      <c r="B86" s="172" t="s">
        <v>212</v>
      </c>
      <c r="C86" s="173" t="s">
        <v>213</v>
      </c>
      <c r="D86" s="174" t="s">
        <v>129</v>
      </c>
      <c r="E86" s="175">
        <v>21.873</v>
      </c>
      <c r="F86" s="175">
        <v>0</v>
      </c>
      <c r="G86" s="176">
        <f>E86*F86</f>
        <v>0</v>
      </c>
      <c r="O86" s="170">
        <v>2</v>
      </c>
      <c r="AA86" s="146">
        <v>8</v>
      </c>
      <c r="AB86" s="146">
        <v>0</v>
      </c>
      <c r="AC86" s="146">
        <v>3</v>
      </c>
      <c r="AZ86" s="146">
        <v>1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8</v>
      </c>
      <c r="CB86" s="177">
        <v>0</v>
      </c>
      <c r="CZ86" s="146">
        <v>0</v>
      </c>
    </row>
    <row r="87" spans="1:104" ht="12.75">
      <c r="A87" s="171">
        <v>70</v>
      </c>
      <c r="B87" s="172" t="s">
        <v>214</v>
      </c>
      <c r="C87" s="173" t="s">
        <v>215</v>
      </c>
      <c r="D87" s="174" t="s">
        <v>129</v>
      </c>
      <c r="E87" s="175">
        <v>21.873</v>
      </c>
      <c r="F87" s="175">
        <v>0</v>
      </c>
      <c r="G87" s="176">
        <f>E87*F87</f>
        <v>0</v>
      </c>
      <c r="O87" s="170">
        <v>2</v>
      </c>
      <c r="AA87" s="146">
        <v>8</v>
      </c>
      <c r="AB87" s="146">
        <v>0</v>
      </c>
      <c r="AC87" s="146">
        <v>3</v>
      </c>
      <c r="AZ87" s="146">
        <v>1</v>
      </c>
      <c r="BA87" s="146">
        <f>IF(AZ87=1,G87,0)</f>
        <v>0</v>
      </c>
      <c r="BB87" s="146">
        <f>IF(AZ87=2,G87,0)</f>
        <v>0</v>
      </c>
      <c r="BC87" s="146">
        <f>IF(AZ87=3,G87,0)</f>
        <v>0</v>
      </c>
      <c r="BD87" s="146">
        <f>IF(AZ87=4,G87,0)</f>
        <v>0</v>
      </c>
      <c r="BE87" s="146">
        <f>IF(AZ87=5,G87,0)</f>
        <v>0</v>
      </c>
      <c r="CA87" s="177">
        <v>8</v>
      </c>
      <c r="CB87" s="177">
        <v>0</v>
      </c>
      <c r="CZ87" s="146">
        <v>0</v>
      </c>
    </row>
    <row r="88" spans="1:104" ht="12.75">
      <c r="A88" s="171">
        <v>71</v>
      </c>
      <c r="B88" s="172" t="s">
        <v>216</v>
      </c>
      <c r="C88" s="173" t="s">
        <v>217</v>
      </c>
      <c r="D88" s="174" t="s">
        <v>129</v>
      </c>
      <c r="E88" s="175">
        <v>21.873</v>
      </c>
      <c r="F88" s="175">
        <v>0</v>
      </c>
      <c r="G88" s="176">
        <f>E88*F88</f>
        <v>0</v>
      </c>
      <c r="O88" s="170">
        <v>2</v>
      </c>
      <c r="AA88" s="146">
        <v>8</v>
      </c>
      <c r="AB88" s="146">
        <v>1</v>
      </c>
      <c r="AC88" s="146">
        <v>3</v>
      </c>
      <c r="AZ88" s="146">
        <v>1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7">
        <v>8</v>
      </c>
      <c r="CB88" s="177">
        <v>1</v>
      </c>
      <c r="CZ88" s="146">
        <v>0</v>
      </c>
    </row>
    <row r="89" spans="1:104" ht="12.75">
      <c r="A89" s="171">
        <v>72</v>
      </c>
      <c r="B89" s="172" t="s">
        <v>218</v>
      </c>
      <c r="C89" s="173" t="s">
        <v>219</v>
      </c>
      <c r="D89" s="174" t="s">
        <v>129</v>
      </c>
      <c r="E89" s="175">
        <v>21.873</v>
      </c>
      <c r="F89" s="175">
        <v>0</v>
      </c>
      <c r="G89" s="176">
        <f>E89*F89</f>
        <v>0</v>
      </c>
      <c r="O89" s="170">
        <v>2</v>
      </c>
      <c r="AA89" s="146">
        <v>8</v>
      </c>
      <c r="AB89" s="146">
        <v>0</v>
      </c>
      <c r="AC89" s="146">
        <v>3</v>
      </c>
      <c r="AZ89" s="146">
        <v>1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8</v>
      </c>
      <c r="CB89" s="177">
        <v>0</v>
      </c>
      <c r="CZ89" s="146">
        <v>0</v>
      </c>
    </row>
    <row r="90" spans="1:57" ht="12.75">
      <c r="A90" s="178"/>
      <c r="B90" s="179" t="s">
        <v>76</v>
      </c>
      <c r="C90" s="180" t="str">
        <f>CONCATENATE(B84," ",C84)</f>
        <v>D96 Přesuny suti a vybouraných hmot</v>
      </c>
      <c r="D90" s="181"/>
      <c r="E90" s="182"/>
      <c r="F90" s="183"/>
      <c r="G90" s="184">
        <f>SUM(G84:G89)</f>
        <v>0</v>
      </c>
      <c r="O90" s="170">
        <v>4</v>
      </c>
      <c r="BA90" s="185">
        <f>SUM(BA84:BA89)</f>
        <v>0</v>
      </c>
      <c r="BB90" s="185">
        <f>SUM(BB84:BB89)</f>
        <v>0</v>
      </c>
      <c r="BC90" s="185">
        <f>SUM(BC84:BC89)</f>
        <v>0</v>
      </c>
      <c r="BD90" s="185">
        <f>SUM(BD84:BD89)</f>
        <v>0</v>
      </c>
      <c r="BE90" s="185">
        <f>SUM(BE84:BE89)</f>
        <v>0</v>
      </c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spans="1:7" ht="12.75">
      <c r="A114" s="186"/>
      <c r="B114" s="186"/>
      <c r="C114" s="186"/>
      <c r="D114" s="186"/>
      <c r="E114" s="186"/>
      <c r="F114" s="186"/>
      <c r="G114" s="186"/>
    </row>
    <row r="115" spans="1:7" ht="12.75">
      <c r="A115" s="186"/>
      <c r="B115" s="186"/>
      <c r="C115" s="186"/>
      <c r="D115" s="186"/>
      <c r="E115" s="186"/>
      <c r="F115" s="186"/>
      <c r="G115" s="186"/>
    </row>
    <row r="116" spans="1:7" ht="12.75">
      <c r="A116" s="186"/>
      <c r="B116" s="186"/>
      <c r="C116" s="186"/>
      <c r="D116" s="186"/>
      <c r="E116" s="186"/>
      <c r="F116" s="186"/>
      <c r="G116" s="186"/>
    </row>
    <row r="117" spans="1:7" ht="12.75">
      <c r="A117" s="186"/>
      <c r="B117" s="186"/>
      <c r="C117" s="186"/>
      <c r="D117" s="186"/>
      <c r="E117" s="186"/>
      <c r="F117" s="186"/>
      <c r="G117" s="18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spans="1:2" ht="12.75">
      <c r="A149" s="187"/>
      <c r="B149" s="187"/>
    </row>
    <row r="150" spans="1:7" ht="12.75">
      <c r="A150" s="186"/>
      <c r="B150" s="186"/>
      <c r="C150" s="189"/>
      <c r="D150" s="189"/>
      <c r="E150" s="190"/>
      <c r="F150" s="189"/>
      <c r="G150" s="191"/>
    </row>
    <row r="151" spans="1:7" ht="12.75">
      <c r="A151" s="192"/>
      <c r="B151" s="192"/>
      <c r="C151" s="186"/>
      <c r="D151" s="186"/>
      <c r="E151" s="193"/>
      <c r="F151" s="186"/>
      <c r="G151" s="186"/>
    </row>
    <row r="152" spans="1:7" ht="12.75">
      <c r="A152" s="186"/>
      <c r="B152" s="186"/>
      <c r="C152" s="186"/>
      <c r="D152" s="186"/>
      <c r="E152" s="193"/>
      <c r="F152" s="186"/>
      <c r="G152" s="186"/>
    </row>
    <row r="153" spans="1:7" ht="12.75">
      <c r="A153" s="186"/>
      <c r="B153" s="186"/>
      <c r="C153" s="186"/>
      <c r="D153" s="186"/>
      <c r="E153" s="193"/>
      <c r="F153" s="186"/>
      <c r="G153" s="186"/>
    </row>
    <row r="154" spans="1:7" ht="12.75">
      <c r="A154" s="186"/>
      <c r="B154" s="186"/>
      <c r="C154" s="186"/>
      <c r="D154" s="186"/>
      <c r="E154" s="193"/>
      <c r="F154" s="186"/>
      <c r="G154" s="186"/>
    </row>
    <row r="155" spans="1:7" ht="12.75">
      <c r="A155" s="186"/>
      <c r="B155" s="186"/>
      <c r="C155" s="186"/>
      <c r="D155" s="186"/>
      <c r="E155" s="193"/>
      <c r="F155" s="186"/>
      <c r="G155" s="186"/>
    </row>
    <row r="156" spans="1:7" ht="12.75">
      <c r="A156" s="186"/>
      <c r="B156" s="186"/>
      <c r="C156" s="186"/>
      <c r="D156" s="186"/>
      <c r="E156" s="193"/>
      <c r="F156" s="186"/>
      <c r="G156" s="186"/>
    </row>
    <row r="157" spans="1:7" ht="12.75">
      <c r="A157" s="186"/>
      <c r="B157" s="186"/>
      <c r="C157" s="186"/>
      <c r="D157" s="186"/>
      <c r="E157" s="193"/>
      <c r="F157" s="186"/>
      <c r="G157" s="186"/>
    </row>
    <row r="158" spans="1:7" ht="12.75">
      <c r="A158" s="186"/>
      <c r="B158" s="186"/>
      <c r="C158" s="186"/>
      <c r="D158" s="186"/>
      <c r="E158" s="193"/>
      <c r="F158" s="186"/>
      <c r="G158" s="186"/>
    </row>
    <row r="159" spans="1:7" ht="12.75">
      <c r="A159" s="186"/>
      <c r="B159" s="186"/>
      <c r="C159" s="186"/>
      <c r="D159" s="186"/>
      <c r="E159" s="193"/>
      <c r="F159" s="186"/>
      <c r="G159" s="186"/>
    </row>
    <row r="160" spans="1:7" ht="12.75">
      <c r="A160" s="186"/>
      <c r="B160" s="186"/>
      <c r="C160" s="186"/>
      <c r="D160" s="186"/>
      <c r="E160" s="193"/>
      <c r="F160" s="186"/>
      <c r="G160" s="186"/>
    </row>
    <row r="161" spans="1:7" ht="12.75">
      <c r="A161" s="186"/>
      <c r="B161" s="186"/>
      <c r="C161" s="186"/>
      <c r="D161" s="186"/>
      <c r="E161" s="193"/>
      <c r="F161" s="186"/>
      <c r="G161" s="186"/>
    </row>
    <row r="162" spans="1:7" ht="12.75">
      <c r="A162" s="186"/>
      <c r="B162" s="186"/>
      <c r="C162" s="186"/>
      <c r="D162" s="186"/>
      <c r="E162" s="193"/>
      <c r="F162" s="186"/>
      <c r="G162" s="186"/>
    </row>
    <row r="163" spans="1:7" ht="12.75">
      <c r="A163" s="186"/>
      <c r="B163" s="186"/>
      <c r="C163" s="186"/>
      <c r="D163" s="186"/>
      <c r="E163" s="193"/>
      <c r="F163" s="186"/>
      <c r="G163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Gnida</dc:creator>
  <cp:keywords/>
  <dc:description/>
  <cp:lastModifiedBy>fori</cp:lastModifiedBy>
  <dcterms:created xsi:type="dcterms:W3CDTF">2015-10-13T08:46:01Z</dcterms:created>
  <dcterms:modified xsi:type="dcterms:W3CDTF">2016-02-12T10:52:17Z</dcterms:modified>
  <cp:category/>
  <cp:version/>
  <cp:contentType/>
  <cp:contentStatus/>
</cp:coreProperties>
</file>