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'Položky'!$A$1:$G$54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<sst xmlns="http://schemas.openxmlformats.org/spreadsheetml/2006/main" count="244" uniqueCount="182">
  <si>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</si>
  <si>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</si>
  <si>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</si>
  <si>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</si>
  <si>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</si>
  <si>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</si>
  <si>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</si>
  <si>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</si>
  <si>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</si>
  <si>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</si>
  <si>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</si>
  <si>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</si>
  <si>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</si>
  <si>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</si>
  <si>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</si>
  <si>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</si>
  <si>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</si>
  <si>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</si>
  <si>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</si>
  <si>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</si>
  <si>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</si>
  <si>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</si>
  <si>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</si>
  <si>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</si>
  <si>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</si>
  <si>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</si>
  <si>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</si>
  <si>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</si>
  <si>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</si>
  <si>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</si>
  <si>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</si>
  <si>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</si>
  <si>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</si>
  <si>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</si>
  <si>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</si>
  <si>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</si>
  <si>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</si>
  <si>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</si>
  <si>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</si>
  <si>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</si>
  <si>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</si>
  <si>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</si>
  <si>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</si>
  <si>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</si>
  <si>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</si>
  <si>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</si>
  <si>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</si>
  <si>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</si>
  <si>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</si>
  <si>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</si>
  <si>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</si>
  <si>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</si>
  <si>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</si>
  <si>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</si>
  <si>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</si>
  <si>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</si>
  <si>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</si>
  <si>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</si>
  <si>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</si>
  <si>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</si>
  <si>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</si>
  <si>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</si>
  <si>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</si>
  <si>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</si>
  <si>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</si>
  <si>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</si>
  <si>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</si>
  <si>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</si>
  <si>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</si>
  <si>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</si>
  <si>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</si>
  <si>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</si>
  <si>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</si>
  <si>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</si>
  <si>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</si>
  <si>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</si>
  <si>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</si>
  <si>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</si>
  <si>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2015/24</t>
  </si>
  <si>
    <t>Opavan-Velké Albrechtice 222-TZH komunikace</t>
  </si>
  <si>
    <t>D2b</t>
  </si>
  <si>
    <t>PŘÍPOJKA  KANALIZACE</t>
  </si>
  <si>
    <t>827.29</t>
  </si>
  <si>
    <t>.</t>
  </si>
  <si>
    <t>přípojka kanalizace</t>
  </si>
  <si>
    <t>113107122R00</t>
  </si>
  <si>
    <t xml:space="preserve">Odstranění podkladu pl. 200 m2,kam.drcené tl.20 cm </t>
  </si>
  <si>
    <t>m2</t>
  </si>
  <si>
    <t>132301201R00</t>
  </si>
  <si>
    <t xml:space="preserve">Hloubení rýh šířky do 200 cm v hor.4 do 100 m3 </t>
  </si>
  <si>
    <t>m3</t>
  </si>
  <si>
    <t>132301209R00</t>
  </si>
  <si>
    <t xml:space="preserve">Příplatek za lepivost - hloubení rýh 200cm v hor.4 </t>
  </si>
  <si>
    <t>151101101R00</t>
  </si>
  <si>
    <t xml:space="preserve">Pažení a rozepření stěn rýh - příložné - hl. do 2m </t>
  </si>
  <si>
    <t>151101111R00</t>
  </si>
  <si>
    <t xml:space="preserve">Odstranění pažení stěn rýh - příložné - hl. do 2 m </t>
  </si>
  <si>
    <t>161101101R00</t>
  </si>
  <si>
    <t xml:space="preserve">Svislé přemístění výkopku z hor.1-4 do 2,5 m </t>
  </si>
  <si>
    <t>162601102R00</t>
  </si>
  <si>
    <t>Vodorovné přemístění výkopku z hor.1-4 do 5000 m VTL kubatura  (lože+obsyp)</t>
  </si>
  <si>
    <t>162701109R14</t>
  </si>
  <si>
    <t>Příplatek k vod. přemístění hor.1-4 za další 1 km kapacita vozu 12 m3</t>
  </si>
  <si>
    <t>167101101R00</t>
  </si>
  <si>
    <t xml:space="preserve">Nakládání výkopku z hor.1-4 v množství do 100 m3 </t>
  </si>
  <si>
    <t>171201101R00</t>
  </si>
  <si>
    <t xml:space="preserve">Uložení sypaniny do násypů nezhutněných </t>
  </si>
  <si>
    <t>171201211U00</t>
  </si>
  <si>
    <t xml:space="preserve">Skládkovné zemina </t>
  </si>
  <si>
    <t>t</t>
  </si>
  <si>
    <t>174101101R00</t>
  </si>
  <si>
    <t>Zásyp jam, rýh, šachet se zhutněním Výkop-VTL kub.</t>
  </si>
  <si>
    <t>175101101R00</t>
  </si>
  <si>
    <t xml:space="preserve">Obsyp potrubí , objektů bez prohození sypaniny </t>
  </si>
  <si>
    <t xml:space="preserve">Písek na obsyp potrubí </t>
  </si>
  <si>
    <t>4</t>
  </si>
  <si>
    <t>Vodorovné konstrukce</t>
  </si>
  <si>
    <t>451572111R00</t>
  </si>
  <si>
    <t>Lože pod potrubí z kameniva těženého 0 - 4 mm kanalizace</t>
  </si>
  <si>
    <t>452313111R00</t>
  </si>
  <si>
    <t xml:space="preserve">Bloky pro potrubí z betonu B 7,5 </t>
  </si>
  <si>
    <t>5</t>
  </si>
  <si>
    <t>Komunikace</t>
  </si>
  <si>
    <t>566903111R00</t>
  </si>
  <si>
    <t>Vyspravení podkladu po překopech kam. drceným -oprava cesty 22mx0,15 = 3,3m3</t>
  </si>
  <si>
    <t>566904111R00</t>
  </si>
  <si>
    <t>Vyspravení podkladu po překopech kam.obal.asfaltem 22x0,15=3,3m3</t>
  </si>
  <si>
    <t>8</t>
  </si>
  <si>
    <t>Trubní vedení</t>
  </si>
  <si>
    <t>831263195R00</t>
  </si>
  <si>
    <t xml:space="preserve">Příplatek za zřízení kanal. přípojky DN 100 - 300 </t>
  </si>
  <si>
    <t>kus</t>
  </si>
  <si>
    <t>871355221U00</t>
  </si>
  <si>
    <t xml:space="preserve">Potr.PVC-systém KG třídy SN8 DN200 </t>
  </si>
  <si>
    <t>m</t>
  </si>
  <si>
    <t>892571111R00</t>
  </si>
  <si>
    <t xml:space="preserve">Zkouška těsnosti kanalizace DN do 200, vodou </t>
  </si>
  <si>
    <t>892573111R00</t>
  </si>
  <si>
    <t xml:space="preserve">Zabezpečení konců kanal. potrubí DN do 200, vodou </t>
  </si>
  <si>
    <t>úsek</t>
  </si>
  <si>
    <t>894812217U00</t>
  </si>
  <si>
    <t xml:space="preserve">Šachta PP dno DN 425/200 pravý/levý </t>
  </si>
  <si>
    <t>894812231U00</t>
  </si>
  <si>
    <t xml:space="preserve">Šachta PP DN425 roura korug hl 1250 </t>
  </si>
  <si>
    <t>894812249U00</t>
  </si>
  <si>
    <t xml:space="preserve">Přípl šach PP roura DN 425 uříznutí </t>
  </si>
  <si>
    <t>894812261U00</t>
  </si>
  <si>
    <t xml:space="preserve">Šachta PP DN 425 pokl lit+tel roura </t>
  </si>
  <si>
    <t xml:space="preserve">Vytýčení stávajích sítí, skutečný stav provedení </t>
  </si>
  <si>
    <t>hod</t>
  </si>
  <si>
    <t>909      R00</t>
  </si>
  <si>
    <t>Hzs-nezmeritelne stavebni prace napojování</t>
  </si>
  <si>
    <t>h</t>
  </si>
  <si>
    <t>97</t>
  </si>
  <si>
    <t>Prorážení otvorů</t>
  </si>
  <si>
    <t>979081121R00</t>
  </si>
  <si>
    <t xml:space="preserve">Příplatek k odvozu za každý další 1 km </t>
  </si>
  <si>
    <t>99</t>
  </si>
  <si>
    <t>Staveništní přesun hmot</t>
  </si>
  <si>
    <t>998276101R00</t>
  </si>
  <si>
    <t xml:space="preserve">Přesun hmot, trubní vedení plastová, otevř. výkop </t>
  </si>
  <si>
    <t>D96</t>
  </si>
  <si>
    <t>Přesuny suti a vybouraných hmot</t>
  </si>
  <si>
    <t>979082212R00</t>
  </si>
  <si>
    <t xml:space="preserve">Vodorovná doprava suti po suchu do 50 m </t>
  </si>
  <si>
    <t>979083116R00</t>
  </si>
  <si>
    <t xml:space="preserve">Vodorovné přemístění suti na skládku do 5000 m </t>
  </si>
  <si>
    <t>979095311R00</t>
  </si>
  <si>
    <t xml:space="preserve">Naložení a složení vybouraných hmot/konstrukcí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</si>
  <si>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</si>
  <si>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</si>
  <si>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</si>
  <si>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</si>
  <si>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</si>
  <si>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</si>
  <si>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</si>
  <si>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</si>
  <si>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</si>
  <si>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</si>
  <si>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Gnida Petr</t>
  </si>
  <si>
    <t>Česká republika- Správa státních hmotných rezerv</t>
  </si>
  <si>
    <t>CIVIL PROJECTS s.r.o.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</si>
</sst>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.</v>
      </c>
      <c r="D2" s="5" t="str">
        <f>Rekapitulace!G2</f>
        <v>přípojka kanalizace</v>
      </c>
      <c r="E2" s="6"/>
      <c r="F2" s="7" t="s">
        <v>1</v>
      </c>
      <c r="G2" s="8" t="s">
        <v>82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0" t="s">
        <v>181</v>
      </c>
      <c r="D8" s="200"/>
      <c r="E8" s="20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0" t="str">
        <f>Projektant</f>
        <v>CIVIL PROJECTS s.r.o.</v>
      </c>
      <c r="D9" s="200"/>
      <c r="E9" s="201"/>
      <c r="F9" s="13"/>
      <c r="G9" s="34"/>
      <c r="H9" s="35"/>
    </row>
    <row r="10" spans="1:8" ht="12.75">
      <c r="A10" s="29" t="s">
        <v>14</v>
      </c>
      <c r="B10" s="13"/>
      <c r="C10" s="200" t="s">
        <v>180</v>
      </c>
      <c r="D10" s="200"/>
      <c r="E10" s="200"/>
      <c r="F10" s="36"/>
      <c r="G10" s="37"/>
      <c r="H10" s="38"/>
    </row>
    <row r="11" spans="1:57" ht="13.5" customHeight="1">
      <c r="A11" s="29" t="s">
        <v>15</v>
      </c>
      <c r="B11" s="13"/>
      <c r="C11" s="200" t="s">
        <v>179</v>
      </c>
      <c r="D11" s="200"/>
      <c r="E11" s="200"/>
      <c r="F11" s="39" t="s">
        <v>16</v>
      </c>
      <c r="G11" s="40">
        <v>2358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2"/>
      <c r="D12" s="202"/>
      <c r="E12" s="20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Rekapitulace!A19</f>
        <v>Ztížené výrobní podmínky</v>
      </c>
      <c r="E15" s="58"/>
      <c r="F15" s="59"/>
      <c r="G15" s="56">
        <f>Rekapitulace!I19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Rekapitulace!A20</f>
        <v>Oborová přirážka</v>
      </c>
      <c r="E16" s="60"/>
      <c r="F16" s="61"/>
      <c r="G16" s="56">
        <f>Rekapitulace!I20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Rekapitulace!A21</f>
        <v>Přesun stavebních kapacit</v>
      </c>
      <c r="E17" s="60"/>
      <c r="F17" s="61"/>
      <c r="G17" s="56">
        <f>Rekapitulace!I21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Rekapitulace!A22</f>
        <v>Mimostaveništní doprava</v>
      </c>
      <c r="E18" s="60"/>
      <c r="F18" s="61"/>
      <c r="G18" s="56">
        <f>Rekapitulace!I22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Rekapitulace!A23</f>
        <v>Zařízení staveniště</v>
      </c>
      <c r="E19" s="60"/>
      <c r="F19" s="61"/>
      <c r="G19" s="56">
        <f>Rekapitulace!I23</f>
        <v>0</v>
      </c>
    </row>
    <row r="20" spans="1:7" ht="15.75" customHeight="1">
      <c r="A20" s="64"/>
      <c r="B20" s="55"/>
      <c r="C20" s="56"/>
      <c r="D20" s="9" t="str">
        <f>Rekapitulace!A24</f>
        <v>Provoz investora</v>
      </c>
      <c r="E20" s="60"/>
      <c r="F20" s="61"/>
      <c r="G20" s="56">
        <f>Rekapitulace!I24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Rekapitulace!A25</f>
        <v>Kompletační činnost (IČD)</v>
      </c>
      <c r="E21" s="60"/>
      <c r="F21" s="61"/>
      <c r="G21" s="56">
        <f>Rekapitulace!I25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3" t="s">
        <v>33</v>
      </c>
      <c r="B23" s="20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199"/>
      <c r="C37" s="199"/>
      <c r="D37" s="199"/>
      <c r="E37" s="199"/>
      <c r="F37" s="199"/>
      <c r="G37" s="199"/>
      <c r="H37" t="s">
        <v>5</v>
      </c>
    </row>
    <row r="38" spans="1:8" ht="12.75" customHeight="1">
      <c r="A38" s="96"/>
      <c r="B38" s="199"/>
      <c r="C38" s="199"/>
      <c r="D38" s="199"/>
      <c r="E38" s="199"/>
      <c r="F38" s="199"/>
      <c r="G38" s="199"/>
      <c r="H38" t="s">
        <v>5</v>
      </c>
    </row>
    <row r="39" spans="1:8" ht="12.75">
      <c r="A39" s="96"/>
      <c r="B39" s="199"/>
      <c r="C39" s="199"/>
      <c r="D39" s="199"/>
      <c r="E39" s="199"/>
      <c r="F39" s="199"/>
      <c r="G39" s="199"/>
      <c r="H39" t="s">
        <v>5</v>
      </c>
    </row>
    <row r="40" spans="1:8" ht="12.75">
      <c r="A40" s="96"/>
      <c r="B40" s="199"/>
      <c r="C40" s="199"/>
      <c r="D40" s="199"/>
      <c r="E40" s="199"/>
      <c r="F40" s="199"/>
      <c r="G40" s="199"/>
      <c r="H40" t="s">
        <v>5</v>
      </c>
    </row>
    <row r="41" spans="1:8" ht="12.75">
      <c r="A41" s="96"/>
      <c r="B41" s="199"/>
      <c r="C41" s="199"/>
      <c r="D41" s="199"/>
      <c r="E41" s="199"/>
      <c r="F41" s="199"/>
      <c r="G41" s="199"/>
      <c r="H41" t="s">
        <v>5</v>
      </c>
    </row>
    <row r="42" spans="1:8" ht="12.75">
      <c r="A42" s="96"/>
      <c r="B42" s="199"/>
      <c r="C42" s="199"/>
      <c r="D42" s="199"/>
      <c r="E42" s="199"/>
      <c r="F42" s="199"/>
      <c r="G42" s="199"/>
      <c r="H42" t="s">
        <v>5</v>
      </c>
    </row>
    <row r="43" spans="1:8" ht="12.75">
      <c r="A43" s="96"/>
      <c r="B43" s="199"/>
      <c r="C43" s="199"/>
      <c r="D43" s="199"/>
      <c r="E43" s="199"/>
      <c r="F43" s="199"/>
      <c r="G43" s="199"/>
      <c r="H43" t="s">
        <v>5</v>
      </c>
    </row>
    <row r="44" spans="1:8" ht="12.75">
      <c r="A44" s="96"/>
      <c r="B44" s="199"/>
      <c r="C44" s="199"/>
      <c r="D44" s="199"/>
      <c r="E44" s="199"/>
      <c r="F44" s="199"/>
      <c r="G44" s="199"/>
      <c r="H44" t="s">
        <v>5</v>
      </c>
    </row>
    <row r="45" spans="1:8" ht="0.75" customHeight="1">
      <c r="A45" s="96"/>
      <c r="B45" s="199"/>
      <c r="C45" s="199"/>
      <c r="D45" s="199"/>
      <c r="E45" s="199"/>
      <c r="F45" s="199"/>
      <c r="G45" s="199"/>
      <c r="H45" t="s">
        <v>5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1" t="s">
        <v>48</v>
      </c>
      <c r="B1" s="212"/>
      <c r="C1" s="97" t="str">
        <f>CONCATENATE(cislostavby," ",nazevstavby)</f>
        <v>2015/24 Opavan-Velké Albrechtice 222-TZH komunikace</v>
      </c>
      <c r="D1" s="98"/>
      <c r="E1" s="99"/>
      <c r="F1" s="98"/>
      <c r="G1" s="100" t="s">
        <v>49</v>
      </c>
      <c r="H1" s="101" t="s">
        <v>83</v>
      </c>
      <c r="I1" s="102"/>
    </row>
    <row r="2" spans="1:9" ht="13.5" thickBot="1">
      <c r="A2" s="213" t="s">
        <v>50</v>
      </c>
      <c r="B2" s="214"/>
      <c r="C2" s="103" t="str">
        <f>CONCATENATE(cisloobjektu," ",nazevobjektu)</f>
        <v>D2b PŘÍPOJKA  KANALIZACE</v>
      </c>
      <c r="D2" s="104"/>
      <c r="E2" s="105"/>
      <c r="F2" s="104"/>
      <c r="G2" s="215" t="s">
        <v>84</v>
      </c>
      <c r="H2" s="216"/>
      <c r="I2" s="217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4" t="str">
        <f>Položky!B7</f>
        <v>1</v>
      </c>
      <c r="B7" s="115" t="str">
        <f>Položky!C7</f>
        <v>Zemní práce</v>
      </c>
      <c r="C7" s="66"/>
      <c r="D7" s="116"/>
      <c r="E7" s="195">
        <f>Položky!BA22</f>
        <v>0</v>
      </c>
      <c r="F7" s="196">
        <f>Položky!BB22</f>
        <v>0</v>
      </c>
      <c r="G7" s="196">
        <f>Položky!BC22</f>
        <v>0</v>
      </c>
      <c r="H7" s="196">
        <f>Položky!BD22</f>
        <v>0</v>
      </c>
      <c r="I7" s="197">
        <f>Položky!BE22</f>
        <v>0</v>
      </c>
    </row>
    <row r="8" spans="1:9" s="35" customFormat="1" ht="12.75">
      <c r="A8" s="194" t="str">
        <f>Položky!B23</f>
        <v>4</v>
      </c>
      <c r="B8" s="115" t="str">
        <f>Položky!C23</f>
        <v>Vodorovné konstrukce</v>
      </c>
      <c r="C8" s="66"/>
      <c r="D8" s="116"/>
      <c r="E8" s="195">
        <f>Položky!BA26</f>
        <v>0</v>
      </c>
      <c r="F8" s="196">
        <f>Položky!BB26</f>
        <v>0</v>
      </c>
      <c r="G8" s="196">
        <f>Položky!BC26</f>
        <v>0</v>
      </c>
      <c r="H8" s="196">
        <f>Položky!BD26</f>
        <v>0</v>
      </c>
      <c r="I8" s="197">
        <f>Položky!BE26</f>
        <v>0</v>
      </c>
    </row>
    <row r="9" spans="1:9" s="35" customFormat="1" ht="12.75">
      <c r="A9" s="194" t="str">
        <f>Položky!B27</f>
        <v>5</v>
      </c>
      <c r="B9" s="115" t="str">
        <f>Položky!C27</f>
        <v>Komunikace</v>
      </c>
      <c r="C9" s="66"/>
      <c r="D9" s="116"/>
      <c r="E9" s="195">
        <f>Položky!BA30</f>
        <v>0</v>
      </c>
      <c r="F9" s="196">
        <f>Položky!BB30</f>
        <v>0</v>
      </c>
      <c r="G9" s="196">
        <f>Položky!BC30</f>
        <v>0</v>
      </c>
      <c r="H9" s="196">
        <f>Položky!BD30</f>
        <v>0</v>
      </c>
      <c r="I9" s="197">
        <f>Položky!BE30</f>
        <v>0</v>
      </c>
    </row>
    <row r="10" spans="1:9" s="35" customFormat="1" ht="12.75">
      <c r="A10" s="194" t="str">
        <f>Položky!B31</f>
        <v>8</v>
      </c>
      <c r="B10" s="115" t="str">
        <f>Položky!C31</f>
        <v>Trubní vedení</v>
      </c>
      <c r="C10" s="66"/>
      <c r="D10" s="116"/>
      <c r="E10" s="195">
        <f>Položky!BA42</f>
        <v>0</v>
      </c>
      <c r="F10" s="196">
        <f>Položky!BB42</f>
        <v>0</v>
      </c>
      <c r="G10" s="196">
        <f>Položky!BC42</f>
        <v>0</v>
      </c>
      <c r="H10" s="196">
        <f>Položky!BD42</f>
        <v>0</v>
      </c>
      <c r="I10" s="197">
        <f>Položky!BE42</f>
        <v>0</v>
      </c>
    </row>
    <row r="11" spans="1:9" s="35" customFormat="1" ht="12.75">
      <c r="A11" s="194" t="str">
        <f>Položky!B43</f>
        <v>97</v>
      </c>
      <c r="B11" s="115" t="str">
        <f>Položky!C43</f>
        <v>Prorážení otvorů</v>
      </c>
      <c r="C11" s="66"/>
      <c r="D11" s="116"/>
      <c r="E11" s="195">
        <f>Položky!BA45</f>
        <v>0</v>
      </c>
      <c r="F11" s="196">
        <f>Položky!BB45</f>
        <v>0</v>
      </c>
      <c r="G11" s="196">
        <f>Položky!BC45</f>
        <v>0</v>
      </c>
      <c r="H11" s="196">
        <f>Položky!BD45</f>
        <v>0</v>
      </c>
      <c r="I11" s="197">
        <f>Položky!BE45</f>
        <v>0</v>
      </c>
    </row>
    <row r="12" spans="1:9" s="35" customFormat="1" ht="12.75">
      <c r="A12" s="194" t="str">
        <f>Položky!B46</f>
        <v>99</v>
      </c>
      <c r="B12" s="115" t="str">
        <f>Položky!C46</f>
        <v>Staveništní přesun hmot</v>
      </c>
      <c r="C12" s="66"/>
      <c r="D12" s="116"/>
      <c r="E12" s="195">
        <f>Položky!BA48</f>
        <v>0</v>
      </c>
      <c r="F12" s="196">
        <f>Položky!BB48</f>
        <v>0</v>
      </c>
      <c r="G12" s="196">
        <f>Položky!BC48</f>
        <v>0</v>
      </c>
      <c r="H12" s="196">
        <f>Položky!BD48</f>
        <v>0</v>
      </c>
      <c r="I12" s="197">
        <f>Položky!BE48</f>
        <v>0</v>
      </c>
    </row>
    <row r="13" spans="1:9" s="35" customFormat="1" ht="13.5" thickBot="1">
      <c r="A13" s="194" t="str">
        <f>Položky!B49</f>
        <v>D96</v>
      </c>
      <c r="B13" s="115" t="str">
        <f>Položky!C49</f>
        <v>Přesuny suti a vybouraných hmot</v>
      </c>
      <c r="C13" s="66"/>
      <c r="D13" s="116"/>
      <c r="E13" s="195">
        <f>Položky!BA54</f>
        <v>0</v>
      </c>
      <c r="F13" s="196">
        <f>Položky!BB54</f>
        <v>0</v>
      </c>
      <c r="G13" s="196">
        <f>Položky!BC54</f>
        <v>0</v>
      </c>
      <c r="H13" s="196">
        <f>Položky!BD54</f>
        <v>0</v>
      </c>
      <c r="I13" s="197">
        <f>Položky!BE54</f>
        <v>0</v>
      </c>
    </row>
    <row r="14" spans="1:9" s="123" customFormat="1" ht="13.5" thickBot="1">
      <c r="A14" s="117"/>
      <c r="B14" s="118" t="s">
        <v>57</v>
      </c>
      <c r="C14" s="118"/>
      <c r="D14" s="119"/>
      <c r="E14" s="120">
        <f>SUM(E7:E13)</f>
        <v>0</v>
      </c>
      <c r="F14" s="121">
        <f>SUM(F7:F13)</f>
        <v>0</v>
      </c>
      <c r="G14" s="121">
        <f>SUM(G7:G13)</f>
        <v>0</v>
      </c>
      <c r="H14" s="121">
        <f>SUM(H7:H13)</f>
        <v>0</v>
      </c>
      <c r="I14" s="122">
        <f>SUM(I7:I13)</f>
        <v>0</v>
      </c>
    </row>
    <row r="15" spans="1:9" ht="12.75">
      <c r="A15" s="66"/>
      <c r="B15" s="66"/>
      <c r="C15" s="66"/>
      <c r="D15" s="66"/>
      <c r="E15" s="66"/>
      <c r="F15" s="66"/>
      <c r="G15" s="66"/>
      <c r="H15" s="66"/>
      <c r="I15" s="66"/>
    </row>
    <row r="16" spans="1:57" ht="19.5" customHeight="1">
      <c r="A16" s="107" t="s">
        <v>58</v>
      </c>
      <c r="B16" s="107"/>
      <c r="C16" s="107"/>
      <c r="D16" s="107"/>
      <c r="E16" s="107"/>
      <c r="F16" s="107"/>
      <c r="G16" s="124"/>
      <c r="H16" s="107"/>
      <c r="I16" s="107"/>
      <c r="BA16" s="41"/>
      <c r="BB16" s="41"/>
      <c r="BC16" s="41"/>
      <c r="BD16" s="41"/>
      <c r="BE16" s="41"/>
    </row>
    <row r="17" spans="1:9" ht="13.5" thickBot="1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1" t="s">
        <v>59</v>
      </c>
      <c r="B18" s="72"/>
      <c r="C18" s="72"/>
      <c r="D18" s="125"/>
      <c r="E18" s="126" t="s">
        <v>60</v>
      </c>
      <c r="F18" s="127" t="s">
        <v>61</v>
      </c>
      <c r="G18" s="128" t="s">
        <v>62</v>
      </c>
      <c r="H18" s="129"/>
      <c r="I18" s="130" t="s">
        <v>60</v>
      </c>
    </row>
    <row r="19" spans="1:53" ht="12.75">
      <c r="A19" s="64" t="s">
        <v>171</v>
      </c>
      <c r="B19" s="55"/>
      <c r="C19" s="55"/>
      <c r="D19" s="131"/>
      <c r="E19" s="132"/>
      <c r="F19" s="133"/>
      <c r="G19" s="134">
        <f aca="true" t="shared" si="0" ref="G19:G26">CHOOSE(BA19+1,HSV+PSV,HSV+PSV+Mont,HSV+PSV+Dodavka+Mont,HSV,PSV,Mont,Dodavka,Mont+Dodavka,0)</f>
        <v>0</v>
      </c>
      <c r="H19" s="135"/>
      <c r="I19" s="136">
        <f aca="true" t="shared" si="1" ref="I19:I26">E19+F19*G19/100</f>
        <v>0</v>
      </c>
      <c r="BA19">
        <v>0</v>
      </c>
    </row>
    <row r="20" spans="1:53" ht="12.75">
      <c r="A20" s="64" t="s">
        <v>172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173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174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175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ht="12.75">
      <c r="A24" s="64" t="s">
        <v>176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1</v>
      </c>
    </row>
    <row r="25" spans="1:53" ht="12.75">
      <c r="A25" s="64" t="s">
        <v>177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3" ht="12.75">
      <c r="A26" s="64" t="s">
        <v>178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9" ht="13.5" thickBot="1">
      <c r="A27" s="137"/>
      <c r="B27" s="138" t="s">
        <v>63</v>
      </c>
      <c r="C27" s="139"/>
      <c r="D27" s="140"/>
      <c r="E27" s="141"/>
      <c r="F27" s="142"/>
      <c r="G27" s="142"/>
      <c r="H27" s="209">
        <f>SUM(I19:I26)</f>
        <v>0</v>
      </c>
      <c r="I27" s="210"/>
    </row>
    <row r="29" spans="2:9" ht="12.75">
      <c r="B29" s="123"/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</sheetData>
  <sheetProtection/>
  <mergeCells count="4">
    <mergeCell ref="H27:I2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7"/>
  <sheetViews>
    <sheetView showGridLines="0" showZeros="0" tabSelected="1" zoomScalePageLayoutView="0" workbookViewId="0" topLeftCell="A1">
      <selection activeCell="A54" sqref="A54:IV56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77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1" t="s">
        <v>48</v>
      </c>
      <c r="B3" s="212"/>
      <c r="C3" s="97" t="str">
        <f>CONCATENATE(cislostavby," ",nazevstavby)</f>
        <v>2015/24 Opavan-Velké Albrechtice 222-TZH komunikace</v>
      </c>
      <c r="D3" s="151"/>
      <c r="E3" s="152" t="s">
        <v>64</v>
      </c>
      <c r="F3" s="153" t="str">
        <f>Rekapitulace!H1</f>
        <v>.</v>
      </c>
      <c r="G3" s="154"/>
    </row>
    <row r="4" spans="1:7" ht="13.5" thickBot="1">
      <c r="A4" s="219" t="s">
        <v>50</v>
      </c>
      <c r="B4" s="214"/>
      <c r="C4" s="103" t="str">
        <f>CONCATENATE(cisloobjektu," ",nazevobjektu)</f>
        <v>D2b PŘÍPOJKA  KANALIZACE</v>
      </c>
      <c r="D4" s="155"/>
      <c r="E4" s="220" t="str">
        <f>Rekapitulace!G2</f>
        <v>přípojka kanalizace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73</v>
      </c>
      <c r="C7" s="165" t="s">
        <v>74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85</v>
      </c>
      <c r="C8" s="173" t="s">
        <v>86</v>
      </c>
      <c r="D8" s="174" t="s">
        <v>87</v>
      </c>
      <c r="E8" s="175">
        <v>22</v>
      </c>
      <c r="F8" s="175">
        <v>0</v>
      </c>
      <c r="G8" s="176">
        <f aca="true" t="shared" si="0" ref="G8:G21"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 aca="true" t="shared" si="1" ref="BA8:BA21">IF(AZ8=1,G8,0)</f>
        <v>0</v>
      </c>
      <c r="BB8" s="146">
        <f aca="true" t="shared" si="2" ref="BB8:BB21">IF(AZ8=2,G8,0)</f>
        <v>0</v>
      </c>
      <c r="BC8" s="146">
        <f aca="true" t="shared" si="3" ref="BC8:BC21">IF(AZ8=3,G8,0)</f>
        <v>0</v>
      </c>
      <c r="BD8" s="146">
        <f aca="true" t="shared" si="4" ref="BD8:BD21">IF(AZ8=4,G8,0)</f>
        <v>0</v>
      </c>
      <c r="BE8" s="146">
        <f aca="true" t="shared" si="5" ref="BE8:BE21">IF(AZ8=5,G8,0)</f>
        <v>0</v>
      </c>
      <c r="CA8" s="177">
        <v>1</v>
      </c>
      <c r="CB8" s="177">
        <v>1</v>
      </c>
      <c r="CZ8" s="146">
        <v>0</v>
      </c>
    </row>
    <row r="9" spans="1:104" ht="12.75">
      <c r="A9" s="171">
        <v>2</v>
      </c>
      <c r="B9" s="172" t="s">
        <v>88</v>
      </c>
      <c r="C9" s="173" t="s">
        <v>89</v>
      </c>
      <c r="D9" s="174" t="s">
        <v>90</v>
      </c>
      <c r="E9" s="175">
        <v>33.15</v>
      </c>
      <c r="F9" s="175">
        <v>0</v>
      </c>
      <c r="G9" s="176">
        <f t="shared" si="0"/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1</v>
      </c>
      <c r="CB9" s="177">
        <v>1</v>
      </c>
      <c r="CZ9" s="146">
        <v>0</v>
      </c>
    </row>
    <row r="10" spans="1:104" ht="12.75">
      <c r="A10" s="171">
        <v>3</v>
      </c>
      <c r="B10" s="172" t="s">
        <v>91</v>
      </c>
      <c r="C10" s="173" t="s">
        <v>92</v>
      </c>
      <c r="D10" s="174" t="s">
        <v>90</v>
      </c>
      <c r="E10" s="175">
        <v>33.15</v>
      </c>
      <c r="F10" s="175">
        <v>0</v>
      </c>
      <c r="G10" s="176">
        <f t="shared" si="0"/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1</v>
      </c>
      <c r="CB10" s="177">
        <v>1</v>
      </c>
      <c r="CZ10" s="146">
        <v>0</v>
      </c>
    </row>
    <row r="11" spans="1:104" ht="12.75">
      <c r="A11" s="171">
        <v>4</v>
      </c>
      <c r="B11" s="172" t="s">
        <v>93</v>
      </c>
      <c r="C11" s="173" t="s">
        <v>94</v>
      </c>
      <c r="D11" s="174" t="s">
        <v>87</v>
      </c>
      <c r="E11" s="175">
        <v>60.84</v>
      </c>
      <c r="F11" s="175">
        <v>0</v>
      </c>
      <c r="G11" s="176">
        <f t="shared" si="0"/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1</v>
      </c>
      <c r="CB11" s="177">
        <v>1</v>
      </c>
      <c r="CZ11" s="146">
        <v>0.00099</v>
      </c>
    </row>
    <row r="12" spans="1:104" ht="12.75">
      <c r="A12" s="171">
        <v>5</v>
      </c>
      <c r="B12" s="172" t="s">
        <v>95</v>
      </c>
      <c r="C12" s="173" t="s">
        <v>96</v>
      </c>
      <c r="D12" s="174" t="s">
        <v>87</v>
      </c>
      <c r="E12" s="175">
        <v>60.84</v>
      </c>
      <c r="F12" s="175">
        <v>0</v>
      </c>
      <c r="G12" s="176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1</v>
      </c>
      <c r="CZ12" s="146">
        <v>0</v>
      </c>
    </row>
    <row r="13" spans="1:104" ht="12.75">
      <c r="A13" s="171">
        <v>6</v>
      </c>
      <c r="B13" s="172" t="s">
        <v>97</v>
      </c>
      <c r="C13" s="173" t="s">
        <v>98</v>
      </c>
      <c r="D13" s="174" t="s">
        <v>90</v>
      </c>
      <c r="E13" s="175">
        <v>33.15</v>
      </c>
      <c r="F13" s="175">
        <v>0</v>
      </c>
      <c r="G13" s="176">
        <f t="shared" si="0"/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</v>
      </c>
      <c r="CB13" s="177">
        <v>1</v>
      </c>
      <c r="CZ13" s="146">
        <v>0</v>
      </c>
    </row>
    <row r="14" spans="1:104" ht="22.5">
      <c r="A14" s="171">
        <v>7</v>
      </c>
      <c r="B14" s="172" t="s">
        <v>99</v>
      </c>
      <c r="C14" s="173" t="s">
        <v>100</v>
      </c>
      <c r="D14" s="174" t="s">
        <v>90</v>
      </c>
      <c r="E14" s="175">
        <v>16.01</v>
      </c>
      <c r="F14" s="175">
        <v>0</v>
      </c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1</v>
      </c>
      <c r="CZ14" s="146">
        <v>0</v>
      </c>
    </row>
    <row r="15" spans="1:104" ht="22.5">
      <c r="A15" s="171">
        <v>8</v>
      </c>
      <c r="B15" s="172" t="s">
        <v>101</v>
      </c>
      <c r="C15" s="173" t="s">
        <v>102</v>
      </c>
      <c r="D15" s="174" t="s">
        <v>90</v>
      </c>
      <c r="E15" s="175">
        <v>16.01</v>
      </c>
      <c r="F15" s="175">
        <v>0</v>
      </c>
      <c r="G15" s="176">
        <f t="shared" si="0"/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</v>
      </c>
      <c r="CB15" s="177">
        <v>1</v>
      </c>
      <c r="CZ15" s="146">
        <v>0</v>
      </c>
    </row>
    <row r="16" spans="1:104" ht="12.75">
      <c r="A16" s="171">
        <v>9</v>
      </c>
      <c r="B16" s="172" t="s">
        <v>103</v>
      </c>
      <c r="C16" s="173" t="s">
        <v>104</v>
      </c>
      <c r="D16" s="174" t="s">
        <v>90</v>
      </c>
      <c r="E16" s="175">
        <v>16.01</v>
      </c>
      <c r="F16" s="175">
        <v>0</v>
      </c>
      <c r="G16" s="176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1</v>
      </c>
      <c r="CB16" s="177">
        <v>1</v>
      </c>
      <c r="CZ16" s="146">
        <v>0</v>
      </c>
    </row>
    <row r="17" spans="1:104" ht="12.75">
      <c r="A17" s="171">
        <v>10</v>
      </c>
      <c r="B17" s="172" t="s">
        <v>105</v>
      </c>
      <c r="C17" s="173" t="s">
        <v>106</v>
      </c>
      <c r="D17" s="174" t="s">
        <v>90</v>
      </c>
      <c r="E17" s="175">
        <v>16.01</v>
      </c>
      <c r="F17" s="175">
        <v>0</v>
      </c>
      <c r="G17" s="176">
        <f t="shared" si="0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1</v>
      </c>
      <c r="CB17" s="177">
        <v>1</v>
      </c>
      <c r="CZ17" s="146">
        <v>0</v>
      </c>
    </row>
    <row r="18" spans="1:104" ht="12.75">
      <c r="A18" s="171">
        <v>11</v>
      </c>
      <c r="B18" s="172" t="s">
        <v>107</v>
      </c>
      <c r="C18" s="173" t="s">
        <v>108</v>
      </c>
      <c r="D18" s="174" t="s">
        <v>109</v>
      </c>
      <c r="E18" s="175">
        <v>16.01</v>
      </c>
      <c r="F18" s="175">
        <v>0</v>
      </c>
      <c r="G18" s="176">
        <f t="shared" si="0"/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</v>
      </c>
      <c r="CB18" s="177">
        <v>1</v>
      </c>
      <c r="CZ18" s="146">
        <v>0</v>
      </c>
    </row>
    <row r="19" spans="1:104" ht="12.75">
      <c r="A19" s="171">
        <v>12</v>
      </c>
      <c r="B19" s="172" t="s">
        <v>110</v>
      </c>
      <c r="C19" s="173" t="s">
        <v>111</v>
      </c>
      <c r="D19" s="174" t="s">
        <v>90</v>
      </c>
      <c r="E19" s="175">
        <v>17.14</v>
      </c>
      <c r="F19" s="175">
        <v>0</v>
      </c>
      <c r="G19" s="176">
        <f t="shared" si="0"/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1</v>
      </c>
      <c r="CB19" s="177">
        <v>1</v>
      </c>
      <c r="CZ19" s="146">
        <v>0</v>
      </c>
    </row>
    <row r="20" spans="1:104" ht="12.75">
      <c r="A20" s="171">
        <v>13</v>
      </c>
      <c r="B20" s="172" t="s">
        <v>112</v>
      </c>
      <c r="C20" s="173" t="s">
        <v>113</v>
      </c>
      <c r="D20" s="174" t="s">
        <v>90</v>
      </c>
      <c r="E20" s="175">
        <v>13.45</v>
      </c>
      <c r="F20" s="175">
        <v>0</v>
      </c>
      <c r="G20" s="176">
        <f t="shared" si="0"/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1</v>
      </c>
      <c r="CB20" s="177">
        <v>1</v>
      </c>
      <c r="CZ20" s="146">
        <v>0</v>
      </c>
    </row>
    <row r="21" spans="1:104" ht="12.75">
      <c r="A21" s="171">
        <v>14</v>
      </c>
      <c r="B21" s="172" t="s">
        <v>25</v>
      </c>
      <c r="C21" s="173" t="s">
        <v>114</v>
      </c>
      <c r="D21" s="174" t="s">
        <v>90</v>
      </c>
      <c r="E21" s="175">
        <v>13.45</v>
      </c>
      <c r="F21" s="175">
        <v>0</v>
      </c>
      <c r="G21" s="176">
        <f t="shared" si="0"/>
        <v>0</v>
      </c>
      <c r="O21" s="170">
        <v>2</v>
      </c>
      <c r="AA21" s="146">
        <v>12</v>
      </c>
      <c r="AB21" s="146">
        <v>1</v>
      </c>
      <c r="AC21" s="146">
        <v>1</v>
      </c>
      <c r="AZ21" s="146">
        <v>1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12</v>
      </c>
      <c r="CB21" s="177">
        <v>1</v>
      </c>
      <c r="CZ21" s="146">
        <v>1.89</v>
      </c>
    </row>
    <row r="22" spans="1:57" ht="12.75">
      <c r="A22" s="178"/>
      <c r="B22" s="179" t="s">
        <v>75</v>
      </c>
      <c r="C22" s="180" t="str">
        <f>CONCATENATE(B7," ",C7)</f>
        <v>1 Zemní práce</v>
      </c>
      <c r="D22" s="181"/>
      <c r="E22" s="182"/>
      <c r="F22" s="183"/>
      <c r="G22" s="184">
        <f>SUM(G7:G21)</f>
        <v>0</v>
      </c>
      <c r="O22" s="170">
        <v>4</v>
      </c>
      <c r="BA22" s="185">
        <f>SUM(BA7:BA21)</f>
        <v>0</v>
      </c>
      <c r="BB22" s="185">
        <f>SUM(BB7:BB21)</f>
        <v>0</v>
      </c>
      <c r="BC22" s="185">
        <f>SUM(BC7:BC21)</f>
        <v>0</v>
      </c>
      <c r="BD22" s="185">
        <f>SUM(BD7:BD21)</f>
        <v>0</v>
      </c>
      <c r="BE22" s="185">
        <f>SUM(BE7:BE21)</f>
        <v>0</v>
      </c>
    </row>
    <row r="23" spans="1:15" ht="12.75">
      <c r="A23" s="163" t="s">
        <v>72</v>
      </c>
      <c r="B23" s="164" t="s">
        <v>115</v>
      </c>
      <c r="C23" s="165" t="s">
        <v>116</v>
      </c>
      <c r="D23" s="166"/>
      <c r="E23" s="167"/>
      <c r="F23" s="167"/>
      <c r="G23" s="168"/>
      <c r="H23" s="169"/>
      <c r="I23" s="169"/>
      <c r="O23" s="170">
        <v>1</v>
      </c>
    </row>
    <row r="24" spans="1:104" ht="22.5">
      <c r="A24" s="171">
        <v>15</v>
      </c>
      <c r="B24" s="172" t="s">
        <v>117</v>
      </c>
      <c r="C24" s="173" t="s">
        <v>118</v>
      </c>
      <c r="D24" s="174" t="s">
        <v>90</v>
      </c>
      <c r="E24" s="175">
        <v>2.56</v>
      </c>
      <c r="F24" s="175">
        <v>0</v>
      </c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1.891</v>
      </c>
    </row>
    <row r="25" spans="1:104" ht="12.75">
      <c r="A25" s="171">
        <v>16</v>
      </c>
      <c r="B25" s="172" t="s">
        <v>119</v>
      </c>
      <c r="C25" s="173" t="s">
        <v>120</v>
      </c>
      <c r="D25" s="174" t="s">
        <v>90</v>
      </c>
      <c r="E25" s="175">
        <v>0.1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2.459</v>
      </c>
    </row>
    <row r="26" spans="1:57" ht="12.75">
      <c r="A26" s="178"/>
      <c r="B26" s="179" t="s">
        <v>75</v>
      </c>
      <c r="C26" s="180" t="str">
        <f>CONCATENATE(B23," ",C23)</f>
        <v>4 Vodorovné konstrukce</v>
      </c>
      <c r="D26" s="181"/>
      <c r="E26" s="182"/>
      <c r="F26" s="183"/>
      <c r="G26" s="184">
        <f>SUM(G23:G25)</f>
        <v>0</v>
      </c>
      <c r="O26" s="170">
        <v>4</v>
      </c>
      <c r="BA26" s="185">
        <f>SUM(BA23:BA25)</f>
        <v>0</v>
      </c>
      <c r="BB26" s="185">
        <f>SUM(BB23:BB25)</f>
        <v>0</v>
      </c>
      <c r="BC26" s="185">
        <f>SUM(BC23:BC25)</f>
        <v>0</v>
      </c>
      <c r="BD26" s="185">
        <f>SUM(BD23:BD25)</f>
        <v>0</v>
      </c>
      <c r="BE26" s="185">
        <f>SUM(BE23:BE25)</f>
        <v>0</v>
      </c>
    </row>
    <row r="27" spans="1:15" ht="12.75">
      <c r="A27" s="163" t="s">
        <v>72</v>
      </c>
      <c r="B27" s="164" t="s">
        <v>121</v>
      </c>
      <c r="C27" s="165" t="s">
        <v>122</v>
      </c>
      <c r="D27" s="166"/>
      <c r="E27" s="167"/>
      <c r="F27" s="167"/>
      <c r="G27" s="168"/>
      <c r="H27" s="169"/>
      <c r="I27" s="169"/>
      <c r="O27" s="170">
        <v>1</v>
      </c>
    </row>
    <row r="28" spans="1:104" ht="22.5">
      <c r="A28" s="171">
        <v>17</v>
      </c>
      <c r="B28" s="172" t="s">
        <v>123</v>
      </c>
      <c r="C28" s="173" t="s">
        <v>124</v>
      </c>
      <c r="D28" s="174" t="s">
        <v>109</v>
      </c>
      <c r="E28" s="175">
        <v>5.78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1.1</v>
      </c>
    </row>
    <row r="29" spans="1:104" ht="22.5">
      <c r="A29" s="171">
        <v>18</v>
      </c>
      <c r="B29" s="172" t="s">
        <v>125</v>
      </c>
      <c r="C29" s="173" t="s">
        <v>126</v>
      </c>
      <c r="D29" s="174" t="s">
        <v>109</v>
      </c>
      <c r="E29" s="175">
        <v>5.91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1</v>
      </c>
    </row>
    <row r="30" spans="1:57" ht="12.75">
      <c r="A30" s="178"/>
      <c r="B30" s="179" t="s">
        <v>75</v>
      </c>
      <c r="C30" s="180" t="str">
        <f>CONCATENATE(B27," ",C27)</f>
        <v>5 Komunikace</v>
      </c>
      <c r="D30" s="181"/>
      <c r="E30" s="182"/>
      <c r="F30" s="183"/>
      <c r="G30" s="184">
        <f>SUM(G27:G29)</f>
        <v>0</v>
      </c>
      <c r="O30" s="170">
        <v>4</v>
      </c>
      <c r="BA30" s="185">
        <f>SUM(BA27:BA29)</f>
        <v>0</v>
      </c>
      <c r="BB30" s="185">
        <f>SUM(BB27:BB29)</f>
        <v>0</v>
      </c>
      <c r="BC30" s="185">
        <f>SUM(BC27:BC29)</f>
        <v>0</v>
      </c>
      <c r="BD30" s="185">
        <f>SUM(BD27:BD29)</f>
        <v>0</v>
      </c>
      <c r="BE30" s="185">
        <f>SUM(BE27:BE29)</f>
        <v>0</v>
      </c>
    </row>
    <row r="31" spans="1:15" ht="12.75">
      <c r="A31" s="163" t="s">
        <v>72</v>
      </c>
      <c r="B31" s="164" t="s">
        <v>127</v>
      </c>
      <c r="C31" s="165" t="s">
        <v>128</v>
      </c>
      <c r="D31" s="166"/>
      <c r="E31" s="167"/>
      <c r="F31" s="167"/>
      <c r="G31" s="168"/>
      <c r="H31" s="169"/>
      <c r="I31" s="169"/>
      <c r="O31" s="170">
        <v>1</v>
      </c>
    </row>
    <row r="32" spans="1:104" ht="12.75">
      <c r="A32" s="171">
        <v>19</v>
      </c>
      <c r="B32" s="172" t="s">
        <v>129</v>
      </c>
      <c r="C32" s="173" t="s">
        <v>130</v>
      </c>
      <c r="D32" s="174" t="s">
        <v>131</v>
      </c>
      <c r="E32" s="175">
        <v>1</v>
      </c>
      <c r="F32" s="175">
        <v>0</v>
      </c>
      <c r="G32" s="176">
        <f aca="true" t="shared" si="6" ref="G32:G41"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 aca="true" t="shared" si="7" ref="BA32:BA41">IF(AZ32=1,G32,0)</f>
        <v>0</v>
      </c>
      <c r="BB32" s="146">
        <f aca="true" t="shared" si="8" ref="BB32:BB41">IF(AZ32=2,G32,0)</f>
        <v>0</v>
      </c>
      <c r="BC32" s="146">
        <f aca="true" t="shared" si="9" ref="BC32:BC41">IF(AZ32=3,G32,0)</f>
        <v>0</v>
      </c>
      <c r="BD32" s="146">
        <f aca="true" t="shared" si="10" ref="BD32:BD41">IF(AZ32=4,G32,0)</f>
        <v>0</v>
      </c>
      <c r="BE32" s="146">
        <f aca="true" t="shared" si="11" ref="BE32:BE41">IF(AZ32=5,G32,0)</f>
        <v>0</v>
      </c>
      <c r="CA32" s="177">
        <v>1</v>
      </c>
      <c r="CB32" s="177">
        <v>1</v>
      </c>
      <c r="CZ32" s="146">
        <v>0.07335</v>
      </c>
    </row>
    <row r="33" spans="1:104" ht="12.75">
      <c r="A33" s="171">
        <v>20</v>
      </c>
      <c r="B33" s="172" t="s">
        <v>132</v>
      </c>
      <c r="C33" s="173" t="s">
        <v>133</v>
      </c>
      <c r="D33" s="174" t="s">
        <v>134</v>
      </c>
      <c r="E33" s="175">
        <v>27</v>
      </c>
      <c r="F33" s="175">
        <v>0</v>
      </c>
      <c r="G33" s="176">
        <f t="shared" si="6"/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 t="shared" si="7"/>
        <v>0</v>
      </c>
      <c r="BB33" s="146">
        <f t="shared" si="8"/>
        <v>0</v>
      </c>
      <c r="BC33" s="146">
        <f t="shared" si="9"/>
        <v>0</v>
      </c>
      <c r="BD33" s="146">
        <f t="shared" si="10"/>
        <v>0</v>
      </c>
      <c r="BE33" s="146">
        <f t="shared" si="11"/>
        <v>0</v>
      </c>
      <c r="CA33" s="177">
        <v>1</v>
      </c>
      <c r="CB33" s="177">
        <v>1</v>
      </c>
      <c r="CZ33" s="146">
        <v>0.00482</v>
      </c>
    </row>
    <row r="34" spans="1:104" ht="12.75">
      <c r="A34" s="171">
        <v>21</v>
      </c>
      <c r="B34" s="172" t="s">
        <v>135</v>
      </c>
      <c r="C34" s="173" t="s">
        <v>136</v>
      </c>
      <c r="D34" s="174" t="s">
        <v>134</v>
      </c>
      <c r="E34" s="175">
        <v>25</v>
      </c>
      <c r="F34" s="175">
        <v>0</v>
      </c>
      <c r="G34" s="176">
        <f t="shared" si="6"/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 t="shared" si="7"/>
        <v>0</v>
      </c>
      <c r="BB34" s="146">
        <f t="shared" si="8"/>
        <v>0</v>
      </c>
      <c r="BC34" s="146">
        <f t="shared" si="9"/>
        <v>0</v>
      </c>
      <c r="BD34" s="146">
        <f t="shared" si="10"/>
        <v>0</v>
      </c>
      <c r="BE34" s="146">
        <f t="shared" si="11"/>
        <v>0</v>
      </c>
      <c r="CA34" s="177">
        <v>1</v>
      </c>
      <c r="CB34" s="177">
        <v>1</v>
      </c>
      <c r="CZ34" s="146">
        <v>0</v>
      </c>
    </row>
    <row r="35" spans="1:104" ht="12.75">
      <c r="A35" s="171">
        <v>22</v>
      </c>
      <c r="B35" s="172" t="s">
        <v>137</v>
      </c>
      <c r="C35" s="173" t="s">
        <v>138</v>
      </c>
      <c r="D35" s="174" t="s">
        <v>139</v>
      </c>
      <c r="E35" s="175">
        <v>1</v>
      </c>
      <c r="F35" s="175">
        <v>0</v>
      </c>
      <c r="G35" s="176">
        <f t="shared" si="6"/>
        <v>0</v>
      </c>
      <c r="O35" s="170">
        <v>2</v>
      </c>
      <c r="AA35" s="146">
        <v>1</v>
      </c>
      <c r="AB35" s="146">
        <v>0</v>
      </c>
      <c r="AC35" s="146">
        <v>0</v>
      </c>
      <c r="AZ35" s="146">
        <v>1</v>
      </c>
      <c r="BA35" s="146">
        <f t="shared" si="7"/>
        <v>0</v>
      </c>
      <c r="BB35" s="146">
        <f t="shared" si="8"/>
        <v>0</v>
      </c>
      <c r="BC35" s="146">
        <f t="shared" si="9"/>
        <v>0</v>
      </c>
      <c r="BD35" s="146">
        <f t="shared" si="10"/>
        <v>0</v>
      </c>
      <c r="BE35" s="146">
        <f t="shared" si="11"/>
        <v>0</v>
      </c>
      <c r="CA35" s="177">
        <v>1</v>
      </c>
      <c r="CB35" s="177">
        <v>0</v>
      </c>
      <c r="CZ35" s="146">
        <v>0.00013</v>
      </c>
    </row>
    <row r="36" spans="1:104" ht="12.75">
      <c r="A36" s="171">
        <v>23</v>
      </c>
      <c r="B36" s="172" t="s">
        <v>140</v>
      </c>
      <c r="C36" s="173" t="s">
        <v>141</v>
      </c>
      <c r="D36" s="174" t="s">
        <v>131</v>
      </c>
      <c r="E36" s="175">
        <v>1</v>
      </c>
      <c r="F36" s="175">
        <v>0</v>
      </c>
      <c r="G36" s="176">
        <f t="shared" si="6"/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 t="shared" si="7"/>
        <v>0</v>
      </c>
      <c r="BB36" s="146">
        <f t="shared" si="8"/>
        <v>0</v>
      </c>
      <c r="BC36" s="146">
        <f t="shared" si="9"/>
        <v>0</v>
      </c>
      <c r="BD36" s="146">
        <f t="shared" si="10"/>
        <v>0</v>
      </c>
      <c r="BE36" s="146">
        <f t="shared" si="11"/>
        <v>0</v>
      </c>
      <c r="CA36" s="177">
        <v>1</v>
      </c>
      <c r="CB36" s="177">
        <v>1</v>
      </c>
      <c r="CZ36" s="146">
        <v>0.06906</v>
      </c>
    </row>
    <row r="37" spans="1:104" ht="12.75">
      <c r="A37" s="171">
        <v>24</v>
      </c>
      <c r="B37" s="172" t="s">
        <v>142</v>
      </c>
      <c r="C37" s="173" t="s">
        <v>143</v>
      </c>
      <c r="D37" s="174" t="s">
        <v>131</v>
      </c>
      <c r="E37" s="175">
        <v>1</v>
      </c>
      <c r="F37" s="175">
        <v>0</v>
      </c>
      <c r="G37" s="176">
        <f t="shared" si="6"/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 t="shared" si="7"/>
        <v>0</v>
      </c>
      <c r="BB37" s="146">
        <f t="shared" si="8"/>
        <v>0</v>
      </c>
      <c r="BC37" s="146">
        <f t="shared" si="9"/>
        <v>0</v>
      </c>
      <c r="BD37" s="146">
        <f t="shared" si="10"/>
        <v>0</v>
      </c>
      <c r="BE37" s="146">
        <f t="shared" si="11"/>
        <v>0</v>
      </c>
      <c r="CA37" s="177">
        <v>1</v>
      </c>
      <c r="CB37" s="177">
        <v>1</v>
      </c>
      <c r="CZ37" s="146">
        <v>0.01136</v>
      </c>
    </row>
    <row r="38" spans="1:104" ht="12.75">
      <c r="A38" s="171">
        <v>25</v>
      </c>
      <c r="B38" s="172" t="s">
        <v>144</v>
      </c>
      <c r="C38" s="173" t="s">
        <v>145</v>
      </c>
      <c r="D38" s="174" t="s">
        <v>131</v>
      </c>
      <c r="E38" s="175">
        <v>1</v>
      </c>
      <c r="F38" s="175">
        <v>0</v>
      </c>
      <c r="G38" s="176">
        <f t="shared" si="6"/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 t="shared" si="7"/>
        <v>0</v>
      </c>
      <c r="BB38" s="146">
        <f t="shared" si="8"/>
        <v>0</v>
      </c>
      <c r="BC38" s="146">
        <f t="shared" si="9"/>
        <v>0</v>
      </c>
      <c r="BD38" s="146">
        <f t="shared" si="10"/>
        <v>0</v>
      </c>
      <c r="BE38" s="146">
        <f t="shared" si="11"/>
        <v>0</v>
      </c>
      <c r="CA38" s="177">
        <v>1</v>
      </c>
      <c r="CB38" s="177">
        <v>1</v>
      </c>
      <c r="CZ38" s="146">
        <v>0</v>
      </c>
    </row>
    <row r="39" spans="1:104" ht="12.75">
      <c r="A39" s="171">
        <v>26</v>
      </c>
      <c r="B39" s="172" t="s">
        <v>146</v>
      </c>
      <c r="C39" s="173" t="s">
        <v>147</v>
      </c>
      <c r="D39" s="174" t="s">
        <v>131</v>
      </c>
      <c r="E39" s="175">
        <v>1</v>
      </c>
      <c r="F39" s="175">
        <v>0</v>
      </c>
      <c r="G39" s="176">
        <f t="shared" si="6"/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 t="shared" si="7"/>
        <v>0</v>
      </c>
      <c r="BB39" s="146">
        <f t="shared" si="8"/>
        <v>0</v>
      </c>
      <c r="BC39" s="146">
        <f t="shared" si="9"/>
        <v>0</v>
      </c>
      <c r="BD39" s="146">
        <f t="shared" si="10"/>
        <v>0</v>
      </c>
      <c r="BE39" s="146">
        <f t="shared" si="11"/>
        <v>0</v>
      </c>
      <c r="CA39" s="177">
        <v>1</v>
      </c>
      <c r="CB39" s="177">
        <v>1</v>
      </c>
      <c r="CZ39" s="146">
        <v>0.03636</v>
      </c>
    </row>
    <row r="40" spans="1:104" ht="12.75">
      <c r="A40" s="171">
        <v>27</v>
      </c>
      <c r="B40" s="172" t="s">
        <v>25</v>
      </c>
      <c r="C40" s="173" t="s">
        <v>148</v>
      </c>
      <c r="D40" s="174" t="s">
        <v>149</v>
      </c>
      <c r="E40" s="175">
        <v>4</v>
      </c>
      <c r="F40" s="175">
        <v>0</v>
      </c>
      <c r="G40" s="176">
        <f t="shared" si="6"/>
        <v>0</v>
      </c>
      <c r="O40" s="170">
        <v>2</v>
      </c>
      <c r="AA40" s="146">
        <v>12</v>
      </c>
      <c r="AB40" s="146">
        <v>0</v>
      </c>
      <c r="AC40" s="146">
        <v>22</v>
      </c>
      <c r="AZ40" s="146">
        <v>1</v>
      </c>
      <c r="BA40" s="146">
        <f t="shared" si="7"/>
        <v>0</v>
      </c>
      <c r="BB40" s="146">
        <f t="shared" si="8"/>
        <v>0</v>
      </c>
      <c r="BC40" s="146">
        <f t="shared" si="9"/>
        <v>0</v>
      </c>
      <c r="BD40" s="146">
        <f t="shared" si="10"/>
        <v>0</v>
      </c>
      <c r="BE40" s="146">
        <f t="shared" si="11"/>
        <v>0</v>
      </c>
      <c r="CA40" s="177">
        <v>12</v>
      </c>
      <c r="CB40" s="177">
        <v>0</v>
      </c>
      <c r="CZ40" s="146">
        <v>0</v>
      </c>
    </row>
    <row r="41" spans="1:104" ht="12.75">
      <c r="A41" s="171">
        <v>28</v>
      </c>
      <c r="B41" s="172" t="s">
        <v>150</v>
      </c>
      <c r="C41" s="173" t="s">
        <v>151</v>
      </c>
      <c r="D41" s="174" t="s">
        <v>152</v>
      </c>
      <c r="E41" s="175">
        <v>6</v>
      </c>
      <c r="F41" s="175">
        <v>0</v>
      </c>
      <c r="G41" s="176">
        <f t="shared" si="6"/>
        <v>0</v>
      </c>
      <c r="O41" s="170">
        <v>2</v>
      </c>
      <c r="AA41" s="146">
        <v>10</v>
      </c>
      <c r="AB41" s="146">
        <v>0</v>
      </c>
      <c r="AC41" s="146">
        <v>8</v>
      </c>
      <c r="AZ41" s="146">
        <v>5</v>
      </c>
      <c r="BA41" s="146">
        <f t="shared" si="7"/>
        <v>0</v>
      </c>
      <c r="BB41" s="146">
        <f t="shared" si="8"/>
        <v>0</v>
      </c>
      <c r="BC41" s="146">
        <f t="shared" si="9"/>
        <v>0</v>
      </c>
      <c r="BD41" s="146">
        <f t="shared" si="10"/>
        <v>0</v>
      </c>
      <c r="BE41" s="146">
        <f t="shared" si="11"/>
        <v>0</v>
      </c>
      <c r="CA41" s="177">
        <v>10</v>
      </c>
      <c r="CB41" s="177">
        <v>0</v>
      </c>
      <c r="CZ41" s="146">
        <v>0</v>
      </c>
    </row>
    <row r="42" spans="1:57" ht="12.75">
      <c r="A42" s="178"/>
      <c r="B42" s="179" t="s">
        <v>75</v>
      </c>
      <c r="C42" s="180" t="str">
        <f>CONCATENATE(B31," ",C31)</f>
        <v>8 Trubní vedení</v>
      </c>
      <c r="D42" s="181"/>
      <c r="E42" s="182"/>
      <c r="F42" s="183"/>
      <c r="G42" s="184">
        <f>SUM(G31:G41)</f>
        <v>0</v>
      </c>
      <c r="O42" s="170">
        <v>4</v>
      </c>
      <c r="BA42" s="185">
        <f>SUM(BA31:BA41)</f>
        <v>0</v>
      </c>
      <c r="BB42" s="185">
        <f>SUM(BB31:BB41)</f>
        <v>0</v>
      </c>
      <c r="BC42" s="185">
        <f>SUM(BC31:BC41)</f>
        <v>0</v>
      </c>
      <c r="BD42" s="185">
        <f>SUM(BD31:BD41)</f>
        <v>0</v>
      </c>
      <c r="BE42" s="185">
        <f>SUM(BE31:BE41)</f>
        <v>0</v>
      </c>
    </row>
    <row r="43" spans="1:15" ht="12.75">
      <c r="A43" s="163" t="s">
        <v>72</v>
      </c>
      <c r="B43" s="164" t="s">
        <v>153</v>
      </c>
      <c r="C43" s="165" t="s">
        <v>154</v>
      </c>
      <c r="D43" s="166"/>
      <c r="E43" s="167"/>
      <c r="F43" s="167"/>
      <c r="G43" s="168"/>
      <c r="H43" s="169"/>
      <c r="I43" s="169"/>
      <c r="O43" s="170">
        <v>1</v>
      </c>
    </row>
    <row r="44" spans="1:104" ht="12.75">
      <c r="A44" s="171">
        <v>29</v>
      </c>
      <c r="B44" s="172" t="s">
        <v>155</v>
      </c>
      <c r="C44" s="173" t="s">
        <v>156</v>
      </c>
      <c r="D44" s="174" t="s">
        <v>109</v>
      </c>
      <c r="E44" s="175">
        <v>5.17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3</v>
      </c>
      <c r="AC44" s="146">
        <v>3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3</v>
      </c>
      <c r="CZ44" s="146">
        <v>0</v>
      </c>
    </row>
    <row r="45" spans="1:57" ht="12.75">
      <c r="A45" s="178"/>
      <c r="B45" s="179" t="s">
        <v>75</v>
      </c>
      <c r="C45" s="180" t="str">
        <f>CONCATENATE(B43," ",C43)</f>
        <v>97 Prorážení otvorů</v>
      </c>
      <c r="D45" s="181"/>
      <c r="E45" s="182"/>
      <c r="F45" s="183"/>
      <c r="G45" s="184">
        <f>SUM(G43:G44)</f>
        <v>0</v>
      </c>
      <c r="O45" s="170">
        <v>4</v>
      </c>
      <c r="BA45" s="185">
        <f>SUM(BA43:BA44)</f>
        <v>0</v>
      </c>
      <c r="BB45" s="185">
        <f>SUM(BB43:BB44)</f>
        <v>0</v>
      </c>
      <c r="BC45" s="185">
        <f>SUM(BC43:BC44)</f>
        <v>0</v>
      </c>
      <c r="BD45" s="185">
        <f>SUM(BD43:BD44)</f>
        <v>0</v>
      </c>
      <c r="BE45" s="185">
        <f>SUM(BE43:BE44)</f>
        <v>0</v>
      </c>
    </row>
    <row r="46" spans="1:15" ht="12.75">
      <c r="A46" s="163" t="s">
        <v>72</v>
      </c>
      <c r="B46" s="164" t="s">
        <v>157</v>
      </c>
      <c r="C46" s="165" t="s">
        <v>158</v>
      </c>
      <c r="D46" s="166"/>
      <c r="E46" s="167"/>
      <c r="F46" s="167"/>
      <c r="G46" s="168"/>
      <c r="H46" s="169"/>
      <c r="I46" s="169"/>
      <c r="O46" s="170">
        <v>1</v>
      </c>
    </row>
    <row r="47" spans="1:104" ht="12.75">
      <c r="A47" s="171">
        <v>30</v>
      </c>
      <c r="B47" s="172" t="s">
        <v>159</v>
      </c>
      <c r="C47" s="173" t="s">
        <v>160</v>
      </c>
      <c r="D47" s="174" t="s">
        <v>109</v>
      </c>
      <c r="E47" s="175">
        <v>43.1559916</v>
      </c>
      <c r="F47" s="175">
        <v>0</v>
      </c>
      <c r="G47" s="176">
        <f>E47*F47</f>
        <v>0</v>
      </c>
      <c r="O47" s="170">
        <v>2</v>
      </c>
      <c r="AA47" s="146">
        <v>7</v>
      </c>
      <c r="AB47" s="146">
        <v>1</v>
      </c>
      <c r="AC47" s="146">
        <v>2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7</v>
      </c>
      <c r="CB47" s="177">
        <v>1</v>
      </c>
      <c r="CZ47" s="146">
        <v>0</v>
      </c>
    </row>
    <row r="48" spans="1:57" ht="12.75">
      <c r="A48" s="178"/>
      <c r="B48" s="179" t="s">
        <v>75</v>
      </c>
      <c r="C48" s="180" t="str">
        <f>CONCATENATE(B46," ",C46)</f>
        <v>99 Staveništní přesun hmot</v>
      </c>
      <c r="D48" s="181"/>
      <c r="E48" s="182"/>
      <c r="F48" s="183"/>
      <c r="G48" s="184">
        <f>SUM(G46:G47)</f>
        <v>0</v>
      </c>
      <c r="O48" s="170">
        <v>4</v>
      </c>
      <c r="BA48" s="185">
        <f>SUM(BA46:BA47)</f>
        <v>0</v>
      </c>
      <c r="BB48" s="185">
        <f>SUM(BB46:BB47)</f>
        <v>0</v>
      </c>
      <c r="BC48" s="185">
        <f>SUM(BC46:BC47)</f>
        <v>0</v>
      </c>
      <c r="BD48" s="185">
        <f>SUM(BD46:BD47)</f>
        <v>0</v>
      </c>
      <c r="BE48" s="185">
        <f>SUM(BE46:BE47)</f>
        <v>0</v>
      </c>
    </row>
    <row r="49" spans="1:15" ht="12.75">
      <c r="A49" s="163" t="s">
        <v>72</v>
      </c>
      <c r="B49" s="164" t="s">
        <v>161</v>
      </c>
      <c r="C49" s="165" t="s">
        <v>162</v>
      </c>
      <c r="D49" s="166"/>
      <c r="E49" s="167"/>
      <c r="F49" s="167"/>
      <c r="G49" s="168"/>
      <c r="H49" s="169"/>
      <c r="I49" s="169"/>
      <c r="O49" s="170">
        <v>1</v>
      </c>
    </row>
    <row r="50" spans="1:104" ht="12.75">
      <c r="A50" s="171">
        <v>31</v>
      </c>
      <c r="B50" s="172" t="s">
        <v>163</v>
      </c>
      <c r="C50" s="173" t="s">
        <v>164</v>
      </c>
      <c r="D50" s="174" t="s">
        <v>109</v>
      </c>
      <c r="E50" s="175">
        <v>5.17</v>
      </c>
      <c r="F50" s="175">
        <v>0</v>
      </c>
      <c r="G50" s="176">
        <f>E50*F50</f>
        <v>0</v>
      </c>
      <c r="O50" s="170">
        <v>2</v>
      </c>
      <c r="AA50" s="146">
        <v>8</v>
      </c>
      <c r="AB50" s="146">
        <v>0</v>
      </c>
      <c r="AC50" s="146">
        <v>3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8</v>
      </c>
      <c r="CB50" s="177">
        <v>0</v>
      </c>
      <c r="CZ50" s="146">
        <v>0</v>
      </c>
    </row>
    <row r="51" spans="1:104" ht="12.75">
      <c r="A51" s="171">
        <v>32</v>
      </c>
      <c r="B51" s="172" t="s">
        <v>165</v>
      </c>
      <c r="C51" s="173" t="s">
        <v>166</v>
      </c>
      <c r="D51" s="174" t="s">
        <v>109</v>
      </c>
      <c r="E51" s="175">
        <v>5.17</v>
      </c>
      <c r="F51" s="175">
        <v>0</v>
      </c>
      <c r="G51" s="176">
        <f>E51*F51</f>
        <v>0</v>
      </c>
      <c r="O51" s="170">
        <v>2</v>
      </c>
      <c r="AA51" s="146">
        <v>8</v>
      </c>
      <c r="AB51" s="146">
        <v>0</v>
      </c>
      <c r="AC51" s="146">
        <v>3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8</v>
      </c>
      <c r="CB51" s="177">
        <v>0</v>
      </c>
      <c r="CZ51" s="146">
        <v>0</v>
      </c>
    </row>
    <row r="52" spans="1:104" ht="12.75">
      <c r="A52" s="171">
        <v>33</v>
      </c>
      <c r="B52" s="172" t="s">
        <v>167</v>
      </c>
      <c r="C52" s="173" t="s">
        <v>168</v>
      </c>
      <c r="D52" s="174" t="s">
        <v>109</v>
      </c>
      <c r="E52" s="175">
        <v>5.17</v>
      </c>
      <c r="F52" s="175">
        <v>0</v>
      </c>
      <c r="G52" s="176">
        <f>E52*F52</f>
        <v>0</v>
      </c>
      <c r="O52" s="170">
        <v>2</v>
      </c>
      <c r="AA52" s="146">
        <v>8</v>
      </c>
      <c r="AB52" s="146">
        <v>1</v>
      </c>
      <c r="AC52" s="146">
        <v>3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8</v>
      </c>
      <c r="CB52" s="177">
        <v>1</v>
      </c>
      <c r="CZ52" s="146">
        <v>0</v>
      </c>
    </row>
    <row r="53" spans="1:104" ht="12.75">
      <c r="A53" s="171">
        <v>34</v>
      </c>
      <c r="B53" s="172" t="s">
        <v>169</v>
      </c>
      <c r="C53" s="173" t="s">
        <v>170</v>
      </c>
      <c r="D53" s="174" t="s">
        <v>109</v>
      </c>
      <c r="E53" s="175">
        <v>5.17</v>
      </c>
      <c r="F53" s="175">
        <v>0</v>
      </c>
      <c r="G53" s="176">
        <f>E53*F53</f>
        <v>0</v>
      </c>
      <c r="O53" s="170">
        <v>2</v>
      </c>
      <c r="AA53" s="146">
        <v>8</v>
      </c>
      <c r="AB53" s="146">
        <v>0</v>
      </c>
      <c r="AC53" s="146">
        <v>3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8</v>
      </c>
      <c r="CB53" s="177">
        <v>0</v>
      </c>
      <c r="CZ53" s="146">
        <v>0</v>
      </c>
    </row>
    <row r="54" spans="1:57" ht="12.75">
      <c r="A54" s="178"/>
      <c r="B54" s="179" t="s">
        <v>75</v>
      </c>
      <c r="C54" s="180" t="str">
        <f>CONCATENATE(B49," ",C49)</f>
        <v>D96 Přesuny suti a vybouraných hmot</v>
      </c>
      <c r="D54" s="181"/>
      <c r="E54" s="182"/>
      <c r="F54" s="183"/>
      <c r="G54" s="184">
        <f>SUM(G49:G53)</f>
        <v>0</v>
      </c>
      <c r="O54" s="170">
        <v>4</v>
      </c>
      <c r="BA54" s="185">
        <f>SUM(BA49:BA53)</f>
        <v>0</v>
      </c>
      <c r="BB54" s="185">
        <f>SUM(BB49:BB53)</f>
        <v>0</v>
      </c>
      <c r="BC54" s="185">
        <f>SUM(BC49:BC53)</f>
        <v>0</v>
      </c>
      <c r="BD54" s="185">
        <f>SUM(BD49:BD53)</f>
        <v>0</v>
      </c>
      <c r="BE54" s="185">
        <f>SUM(BE49:BE53)</f>
        <v>0</v>
      </c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ht="12.75">
      <c r="E62" s="146"/>
    </row>
    <row r="63" ht="12.75">
      <c r="E63" s="146"/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spans="1:7" ht="12.75">
      <c r="A78" s="186"/>
      <c r="B78" s="186"/>
      <c r="C78" s="186"/>
      <c r="D78" s="186"/>
      <c r="E78" s="186"/>
      <c r="F78" s="186"/>
      <c r="G78" s="186"/>
    </row>
    <row r="79" spans="1:7" ht="12.75">
      <c r="A79" s="186"/>
      <c r="B79" s="186"/>
      <c r="C79" s="186"/>
      <c r="D79" s="186"/>
      <c r="E79" s="186"/>
      <c r="F79" s="186"/>
      <c r="G79" s="186"/>
    </row>
    <row r="80" spans="1:7" ht="12.75">
      <c r="A80" s="186"/>
      <c r="B80" s="186"/>
      <c r="C80" s="186"/>
      <c r="D80" s="186"/>
      <c r="E80" s="186"/>
      <c r="F80" s="186"/>
      <c r="G80" s="186"/>
    </row>
    <row r="81" spans="1:7" ht="12.75">
      <c r="A81" s="186"/>
      <c r="B81" s="186"/>
      <c r="C81" s="186"/>
      <c r="D81" s="186"/>
      <c r="E81" s="186"/>
      <c r="F81" s="186"/>
      <c r="G81" s="18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spans="1:2" ht="12.75">
      <c r="A113" s="187"/>
      <c r="B113" s="187"/>
    </row>
    <row r="114" spans="1:7" ht="12.75">
      <c r="A114" s="186"/>
      <c r="B114" s="186"/>
      <c r="C114" s="189"/>
      <c r="D114" s="189"/>
      <c r="E114" s="190"/>
      <c r="F114" s="189"/>
      <c r="G114" s="191"/>
    </row>
    <row r="115" spans="1:7" ht="12.75">
      <c r="A115" s="192"/>
      <c r="B115" s="192"/>
      <c r="C115" s="186"/>
      <c r="D115" s="186"/>
      <c r="E115" s="193"/>
      <c r="F115" s="186"/>
      <c r="G115" s="186"/>
    </row>
    <row r="116" spans="1:7" ht="12.75">
      <c r="A116" s="186"/>
      <c r="B116" s="186"/>
      <c r="C116" s="186"/>
      <c r="D116" s="186"/>
      <c r="E116" s="193"/>
      <c r="F116" s="186"/>
      <c r="G116" s="186"/>
    </row>
    <row r="117" spans="1:7" ht="12.75">
      <c r="A117" s="186"/>
      <c r="B117" s="186"/>
      <c r="C117" s="186"/>
      <c r="D117" s="186"/>
      <c r="E117" s="193"/>
      <c r="F117" s="186"/>
      <c r="G117" s="186"/>
    </row>
    <row r="118" spans="1:7" ht="12.75">
      <c r="A118" s="186"/>
      <c r="B118" s="186"/>
      <c r="C118" s="186"/>
      <c r="D118" s="186"/>
      <c r="E118" s="193"/>
      <c r="F118" s="186"/>
      <c r="G118" s="186"/>
    </row>
    <row r="119" spans="1:7" ht="12.75">
      <c r="A119" s="186"/>
      <c r="B119" s="186"/>
      <c r="C119" s="186"/>
      <c r="D119" s="186"/>
      <c r="E119" s="193"/>
      <c r="F119" s="186"/>
      <c r="G119" s="186"/>
    </row>
    <row r="120" spans="1:7" ht="12.75">
      <c r="A120" s="186"/>
      <c r="B120" s="186"/>
      <c r="C120" s="186"/>
      <c r="D120" s="186"/>
      <c r="E120" s="193"/>
      <c r="F120" s="186"/>
      <c r="G120" s="186"/>
    </row>
    <row r="121" spans="1:7" ht="12.75">
      <c r="A121" s="186"/>
      <c r="B121" s="186"/>
      <c r="C121" s="186"/>
      <c r="D121" s="186"/>
      <c r="E121" s="193"/>
      <c r="F121" s="186"/>
      <c r="G121" s="186"/>
    </row>
    <row r="122" spans="1:7" ht="12.75">
      <c r="A122" s="186"/>
      <c r="B122" s="186"/>
      <c r="C122" s="186"/>
      <c r="D122" s="186"/>
      <c r="E122" s="193"/>
      <c r="F122" s="186"/>
      <c r="G122" s="186"/>
    </row>
    <row r="123" spans="1:7" ht="12.75">
      <c r="A123" s="186"/>
      <c r="B123" s="186"/>
      <c r="C123" s="186"/>
      <c r="D123" s="186"/>
      <c r="E123" s="193"/>
      <c r="F123" s="186"/>
      <c r="G123" s="186"/>
    </row>
    <row r="124" spans="1:7" ht="12.75">
      <c r="A124" s="186"/>
      <c r="B124" s="186"/>
      <c r="C124" s="186"/>
      <c r="D124" s="186"/>
      <c r="E124" s="193"/>
      <c r="F124" s="186"/>
      <c r="G124" s="186"/>
    </row>
    <row r="125" spans="1:7" ht="12.75">
      <c r="A125" s="186"/>
      <c r="B125" s="186"/>
      <c r="C125" s="186"/>
      <c r="D125" s="186"/>
      <c r="E125" s="193"/>
      <c r="F125" s="186"/>
      <c r="G125" s="186"/>
    </row>
    <row r="126" spans="1:7" ht="12.75">
      <c r="A126" s="186"/>
      <c r="B126" s="186"/>
      <c r="C126" s="186"/>
      <c r="D126" s="186"/>
      <c r="E126" s="193"/>
      <c r="F126" s="186"/>
      <c r="G126" s="186"/>
    </row>
    <row r="127" spans="1:7" ht="12.75">
      <c r="A127" s="186"/>
      <c r="B127" s="186"/>
      <c r="C127" s="186"/>
      <c r="D127" s="186"/>
      <c r="E127" s="193"/>
      <c r="F127" s="186"/>
      <c r="G127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Gnida</dc:creator>
  <cp:keywords/>
  <dc:description/>
  <cp:lastModifiedBy>fori</cp:lastModifiedBy>
  <dcterms:created xsi:type="dcterms:W3CDTF">2015-10-13T08:40:47Z</dcterms:created>
  <dcterms:modified xsi:type="dcterms:W3CDTF">2016-02-12T10:51:50Z</dcterms:modified>
  <cp:category/>
  <cp:version/>
  <cp:contentType/>
  <cp:contentStatus/>
</cp:coreProperties>
</file>