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Rok 2018\OSTATNÍ\18-068 Olomouc Holice - vybavení nábytkem\2 ZADÁVACÍ DOKUMENTACE\3 OBĚH SPISU\SCHVALOVACÍ ŘÍZENÍ\"/>
    </mc:Choice>
  </mc:AlternateContent>
  <bookViews>
    <workbookView xWindow="0" yWindow="0" windowWidth="28800" windowHeight="14010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Rekapitulace!$G$8</definedName>
    <definedName name="Dodavka0">Položky!#REF!</definedName>
    <definedName name="HSV">Rekapitulace!$E$8</definedName>
    <definedName name="HSV0">Položky!#REF!</definedName>
    <definedName name="HZS">Rekapitulace!$I$8</definedName>
    <definedName name="HZS0">Položky!#REF!</definedName>
    <definedName name="JKSO">'Krycí list'!$G$2</definedName>
    <definedName name="MJ">'Krycí list'!$G$5</definedName>
    <definedName name="Mont">Rekapitulace!$H$8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Položky!$A$1:$F$75</definedName>
    <definedName name="_xlnm.Print_Area" localSheetId="1">Rekapitulace!$A$1:$I$22</definedName>
    <definedName name="PocetMJ">'Krycí list'!$G$6</definedName>
    <definedName name="Poznamka">'Krycí list'!$B$37</definedName>
    <definedName name="Projektant">'Krycí list'!$C$8</definedName>
    <definedName name="PSV">Rekapitulace!$F$8</definedName>
    <definedName name="PSV0">Položky!#REF!</definedName>
    <definedName name="SazbaDPH1">'Krycí list'!$C$30</definedName>
    <definedName name="SazbaDPH2">'Krycí list'!$C$32</definedName>
    <definedName name="SloupecCC">Položky!$F$6</definedName>
    <definedName name="SloupecCisloPol">Položky!$A$6</definedName>
    <definedName name="SloupecJC">Položky!$E$6</definedName>
    <definedName name="SloupecMJ">Položky!$C$6</definedName>
    <definedName name="SloupecMnozstvi">Položky!$D$6</definedName>
    <definedName name="SloupecNazPol">Položky!$B$6</definedName>
    <definedName name="SloupecPC">Položky!#REF!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Rekapitulace!$H$21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62913"/>
</workbook>
</file>

<file path=xl/calcChain.xml><?xml version="1.0" encoding="utf-8"?>
<calcChain xmlns="http://schemas.openxmlformats.org/spreadsheetml/2006/main">
  <c r="F19" i="3" l="1"/>
  <c r="F54" i="3" l="1"/>
  <c r="F55" i="3"/>
  <c r="B75" i="3" l="1"/>
  <c r="D21" i="1"/>
  <c r="D20" i="1"/>
  <c r="D19" i="1"/>
  <c r="D18" i="1"/>
  <c r="D17" i="1"/>
  <c r="D16" i="1"/>
  <c r="D15" i="1"/>
  <c r="F72" i="3"/>
  <c r="BD54" i="3"/>
  <c r="BC54" i="3"/>
  <c r="BB54" i="3"/>
  <c r="AZ54" i="3"/>
  <c r="F71" i="3"/>
  <c r="BD74" i="3"/>
  <c r="BC74" i="3"/>
  <c r="BB74" i="3"/>
  <c r="AZ74" i="3"/>
  <c r="F70" i="3"/>
  <c r="BD73" i="3"/>
  <c r="BC73" i="3"/>
  <c r="BB73" i="3"/>
  <c r="AZ73" i="3"/>
  <c r="BD72" i="3"/>
  <c r="BC72" i="3"/>
  <c r="BB72" i="3"/>
  <c r="AZ72" i="3"/>
  <c r="F74" i="3"/>
  <c r="BD71" i="3"/>
  <c r="BC71" i="3"/>
  <c r="BB71" i="3"/>
  <c r="AZ71" i="3"/>
  <c r="F73" i="3"/>
  <c r="BD70" i="3"/>
  <c r="BC70" i="3"/>
  <c r="BB70" i="3"/>
  <c r="AZ70" i="3"/>
  <c r="F64" i="3"/>
  <c r="F62" i="3"/>
  <c r="BD69" i="3"/>
  <c r="BC69" i="3"/>
  <c r="BB69" i="3"/>
  <c r="AZ69" i="3"/>
  <c r="F63" i="3"/>
  <c r="BD68" i="3"/>
  <c r="BC68" i="3"/>
  <c r="BB68" i="3"/>
  <c r="AZ68" i="3"/>
  <c r="BD67" i="3"/>
  <c r="BC67" i="3"/>
  <c r="BB67" i="3"/>
  <c r="AZ67" i="3"/>
  <c r="BD66" i="3"/>
  <c r="BC66" i="3"/>
  <c r="BB66" i="3"/>
  <c r="AZ66" i="3"/>
  <c r="BD65" i="3"/>
  <c r="BC65" i="3"/>
  <c r="BB65" i="3"/>
  <c r="AZ65" i="3"/>
  <c r="BD64" i="3"/>
  <c r="BC64" i="3"/>
  <c r="BB64" i="3"/>
  <c r="AZ64" i="3"/>
  <c r="BD63" i="3"/>
  <c r="BC63" i="3"/>
  <c r="BB63" i="3"/>
  <c r="AZ63" i="3"/>
  <c r="F66" i="3"/>
  <c r="BD62" i="3"/>
  <c r="BC62" i="3"/>
  <c r="BB62" i="3"/>
  <c r="AZ62" i="3"/>
  <c r="F65" i="3"/>
  <c r="F67" i="3"/>
  <c r="F69" i="3"/>
  <c r="F68" i="3"/>
  <c r="F51" i="3"/>
  <c r="BD61" i="3"/>
  <c r="BC61" i="3"/>
  <c r="BB61" i="3"/>
  <c r="AZ61" i="3"/>
  <c r="F52" i="3"/>
  <c r="BD60" i="3"/>
  <c r="BC60" i="3"/>
  <c r="BB60" i="3"/>
  <c r="AZ60" i="3"/>
  <c r="F53" i="3"/>
  <c r="BD59" i="3"/>
  <c r="BC59" i="3"/>
  <c r="BB59" i="3"/>
  <c r="AZ59" i="3"/>
  <c r="F48" i="3"/>
  <c r="BD58" i="3"/>
  <c r="BC58" i="3"/>
  <c r="BB58" i="3"/>
  <c r="AZ58" i="3"/>
  <c r="F49" i="3"/>
  <c r="BD57" i="3"/>
  <c r="BC57" i="3"/>
  <c r="BB57" i="3"/>
  <c r="AZ57" i="3"/>
  <c r="F50" i="3"/>
  <c r="BD56" i="3"/>
  <c r="BC56" i="3"/>
  <c r="BB56" i="3"/>
  <c r="AZ56" i="3"/>
  <c r="F61" i="3"/>
  <c r="BD55" i="3"/>
  <c r="BC55" i="3"/>
  <c r="BB55" i="3"/>
  <c r="AZ55" i="3"/>
  <c r="F60" i="3"/>
  <c r="BD53" i="3"/>
  <c r="BC53" i="3"/>
  <c r="BB53" i="3"/>
  <c r="AZ53" i="3"/>
  <c r="BD52" i="3"/>
  <c r="BC52" i="3"/>
  <c r="BB52" i="3"/>
  <c r="AZ52" i="3"/>
  <c r="BD51" i="3"/>
  <c r="BC51" i="3"/>
  <c r="BB51" i="3"/>
  <c r="AZ51" i="3"/>
  <c r="BD50" i="3"/>
  <c r="BC50" i="3"/>
  <c r="BB50" i="3"/>
  <c r="AZ50" i="3"/>
  <c r="F56" i="3"/>
  <c r="BD48" i="3"/>
  <c r="BC48" i="3"/>
  <c r="BB48" i="3"/>
  <c r="AZ48" i="3"/>
  <c r="BD47" i="3"/>
  <c r="BC47" i="3"/>
  <c r="BB47" i="3"/>
  <c r="AZ47" i="3"/>
  <c r="F59" i="3"/>
  <c r="F58" i="3"/>
  <c r="F57" i="3"/>
  <c r="F47" i="3"/>
  <c r="BD46" i="3"/>
  <c r="BC46" i="3"/>
  <c r="BB46" i="3"/>
  <c r="AZ46" i="3"/>
  <c r="BD45" i="3"/>
  <c r="BC45" i="3"/>
  <c r="BB45" i="3"/>
  <c r="AZ45" i="3"/>
  <c r="F41" i="3"/>
  <c r="BD44" i="3"/>
  <c r="BC44" i="3"/>
  <c r="BB44" i="3"/>
  <c r="AZ44" i="3"/>
  <c r="F42" i="3"/>
  <c r="BD43" i="3"/>
  <c r="BC43" i="3"/>
  <c r="BB43" i="3"/>
  <c r="AZ43" i="3"/>
  <c r="BD42" i="3"/>
  <c r="BC42" i="3"/>
  <c r="BB42" i="3"/>
  <c r="AZ42" i="3"/>
  <c r="F39" i="3"/>
  <c r="BD41" i="3"/>
  <c r="BC41" i="3"/>
  <c r="BB41" i="3"/>
  <c r="AZ41" i="3"/>
  <c r="F40" i="3"/>
  <c r="BD40" i="3"/>
  <c r="BC40" i="3"/>
  <c r="BB40" i="3"/>
  <c r="AZ40" i="3"/>
  <c r="F46" i="3"/>
  <c r="F45" i="3"/>
  <c r="F43" i="3"/>
  <c r="F44" i="3"/>
  <c r="BD38" i="3"/>
  <c r="BC38" i="3"/>
  <c r="BB38" i="3"/>
  <c r="AZ38" i="3"/>
  <c r="BD37" i="3"/>
  <c r="BC37" i="3"/>
  <c r="BB37" i="3"/>
  <c r="AZ37" i="3"/>
  <c r="BD36" i="3"/>
  <c r="BC36" i="3"/>
  <c r="BB36" i="3"/>
  <c r="AZ36" i="3"/>
  <c r="BD35" i="3"/>
  <c r="BC35" i="3"/>
  <c r="BB35" i="3"/>
  <c r="AZ35" i="3"/>
  <c r="BD34" i="3"/>
  <c r="BC34" i="3"/>
  <c r="BB34" i="3"/>
  <c r="AZ34" i="3"/>
  <c r="F35" i="3"/>
  <c r="F36" i="3"/>
  <c r="BD33" i="3"/>
  <c r="BC33" i="3"/>
  <c r="BB33" i="3"/>
  <c r="AZ33" i="3"/>
  <c r="F34" i="3"/>
  <c r="BD32" i="3"/>
  <c r="BC32" i="3"/>
  <c r="BB32" i="3"/>
  <c r="AZ32" i="3"/>
  <c r="F32" i="3"/>
  <c r="F33" i="3"/>
  <c r="BD31" i="3"/>
  <c r="BC31" i="3"/>
  <c r="BB31" i="3"/>
  <c r="AZ31" i="3"/>
  <c r="BD30" i="3"/>
  <c r="BC30" i="3"/>
  <c r="BB30" i="3"/>
  <c r="AZ30" i="3"/>
  <c r="F37" i="3"/>
  <c r="BD29" i="3"/>
  <c r="BC29" i="3"/>
  <c r="BB29" i="3"/>
  <c r="AZ29" i="3"/>
  <c r="F38" i="3"/>
  <c r="F23" i="3"/>
  <c r="F24" i="3"/>
  <c r="BD28" i="3"/>
  <c r="BC28" i="3"/>
  <c r="BB28" i="3"/>
  <c r="AZ28" i="3"/>
  <c r="F25" i="3"/>
  <c r="BD26" i="3"/>
  <c r="BC26" i="3"/>
  <c r="BB26" i="3"/>
  <c r="AZ26" i="3"/>
  <c r="F22" i="3"/>
  <c r="BD25" i="3"/>
  <c r="BC25" i="3"/>
  <c r="BB25" i="3"/>
  <c r="AZ25" i="3"/>
  <c r="F21" i="3"/>
  <c r="BD24" i="3"/>
  <c r="BC24" i="3"/>
  <c r="BB24" i="3"/>
  <c r="AZ24" i="3"/>
  <c r="F30" i="3"/>
  <c r="BA24" i="3" s="1"/>
  <c r="BD23" i="3"/>
  <c r="BC23" i="3"/>
  <c r="BB23" i="3"/>
  <c r="AZ23" i="3"/>
  <c r="F31" i="3"/>
  <c r="BD22" i="3"/>
  <c r="BC22" i="3"/>
  <c r="BB22" i="3"/>
  <c r="AZ22" i="3"/>
  <c r="BA22" i="3"/>
  <c r="F29" i="3"/>
  <c r="BD21" i="3"/>
  <c r="BC21" i="3"/>
  <c r="BB21" i="3"/>
  <c r="AZ21" i="3"/>
  <c r="BD20" i="3"/>
  <c r="BC20" i="3"/>
  <c r="BB20" i="3"/>
  <c r="AZ20" i="3"/>
  <c r="BD19" i="3"/>
  <c r="BC19" i="3"/>
  <c r="BB19" i="3"/>
  <c r="AZ19" i="3"/>
  <c r="F26" i="3"/>
  <c r="BD18" i="3"/>
  <c r="BC18" i="3"/>
  <c r="BB18" i="3"/>
  <c r="AZ18" i="3"/>
  <c r="F27" i="3"/>
  <c r="F28" i="3"/>
  <c r="BD17" i="3"/>
  <c r="BC17" i="3"/>
  <c r="BB17" i="3"/>
  <c r="AZ17" i="3"/>
  <c r="BD16" i="3"/>
  <c r="BC16" i="3"/>
  <c r="BB16" i="3"/>
  <c r="AZ16" i="3"/>
  <c r="BD15" i="3"/>
  <c r="BC15" i="3"/>
  <c r="BB15" i="3"/>
  <c r="AZ15" i="3"/>
  <c r="BD14" i="3"/>
  <c r="BC14" i="3"/>
  <c r="BB14" i="3"/>
  <c r="AZ14" i="3"/>
  <c r="BD13" i="3"/>
  <c r="BC13" i="3"/>
  <c r="BB13" i="3"/>
  <c r="AZ13" i="3"/>
  <c r="BD12" i="3"/>
  <c r="BC12" i="3"/>
  <c r="BB12" i="3"/>
  <c r="AZ12" i="3"/>
  <c r="F20" i="3"/>
  <c r="F14" i="3"/>
  <c r="F15" i="3"/>
  <c r="F13" i="3"/>
  <c r="F12" i="3"/>
  <c r="F18" i="3"/>
  <c r="F16" i="3"/>
  <c r="BD11" i="3"/>
  <c r="BC11" i="3"/>
  <c r="BB11" i="3"/>
  <c r="AZ11" i="3"/>
  <c r="F17" i="3"/>
  <c r="F9" i="3"/>
  <c r="BD10" i="3"/>
  <c r="BC10" i="3"/>
  <c r="BB10" i="3"/>
  <c r="AZ10" i="3"/>
  <c r="F8" i="3"/>
  <c r="F10" i="3"/>
  <c r="BD9" i="3"/>
  <c r="BC9" i="3"/>
  <c r="BB9" i="3"/>
  <c r="AZ9" i="3"/>
  <c r="BD8" i="3"/>
  <c r="BC8" i="3"/>
  <c r="BB8" i="3"/>
  <c r="AZ8" i="3"/>
  <c r="F11" i="3"/>
  <c r="B7" i="2"/>
  <c r="A7" i="2"/>
  <c r="D4" i="3"/>
  <c r="B4" i="3"/>
  <c r="E3" i="3"/>
  <c r="B3" i="3"/>
  <c r="C2" i="2"/>
  <c r="C1" i="2"/>
  <c r="C33" i="1"/>
  <c r="F33" i="1" s="1"/>
  <c r="C31" i="1"/>
  <c r="C9" i="1"/>
  <c r="G7" i="1"/>
  <c r="D2" i="1"/>
  <c r="C2" i="1"/>
  <c r="BA73" i="3" l="1"/>
  <c r="BA44" i="3"/>
  <c r="F75" i="3"/>
  <c r="BA72" i="3"/>
  <c r="BA8" i="3"/>
  <c r="BA51" i="3"/>
  <c r="BA71" i="3"/>
  <c r="BA53" i="3"/>
  <c r="BD75" i="3"/>
  <c r="I7" i="2" s="1"/>
  <c r="I8" i="2" s="1"/>
  <c r="C21" i="1" s="1"/>
  <c r="BB75" i="3"/>
  <c r="G7" i="2" s="1"/>
  <c r="G8" i="2" s="1"/>
  <c r="C18" i="1" s="1"/>
  <c r="AZ75" i="3"/>
  <c r="E7" i="2" s="1"/>
  <c r="E8" i="2" s="1"/>
  <c r="C15" i="1" s="1"/>
  <c r="BA17" i="3"/>
  <c r="BA20" i="3"/>
  <c r="BA23" i="3"/>
  <c r="BA28" i="3"/>
  <c r="BA35" i="3"/>
  <c r="BA37" i="3"/>
  <c r="BA57" i="3"/>
  <c r="BA61" i="3"/>
  <c r="BA65" i="3"/>
  <c r="BA69" i="3"/>
  <c r="BA21" i="3"/>
  <c r="BA41" i="3"/>
  <c r="BA50" i="3"/>
  <c r="BA56" i="3"/>
  <c r="BA9" i="3"/>
  <c r="BC75" i="3"/>
  <c r="H7" i="2" s="1"/>
  <c r="H8" i="2" s="1"/>
  <c r="C17" i="1" s="1"/>
  <c r="BA13" i="3"/>
  <c r="BA34" i="3"/>
  <c r="BA48" i="3"/>
  <c r="BA74" i="3"/>
  <c r="BA10" i="3"/>
  <c r="BA14" i="3"/>
  <c r="BA30" i="3"/>
  <c r="BA32" i="3"/>
  <c r="BA45" i="3"/>
  <c r="BA55" i="3"/>
  <c r="BA58" i="3"/>
  <c r="BA62" i="3"/>
  <c r="BA66" i="3"/>
  <c r="BA15" i="3"/>
  <c r="BA18" i="3"/>
  <c r="BA25" i="3"/>
  <c r="BA33" i="3"/>
  <c r="BA36" i="3"/>
  <c r="BA38" i="3"/>
  <c r="BA42" i="3"/>
  <c r="BA46" i="3"/>
  <c r="BA59" i="3"/>
  <c r="BA63" i="3"/>
  <c r="BA67" i="3"/>
  <c r="BA11" i="3"/>
  <c r="BA12" i="3"/>
  <c r="BA16" i="3"/>
  <c r="BA19" i="3"/>
  <c r="BA26" i="3"/>
  <c r="BA29" i="3"/>
  <c r="BA31" i="3"/>
  <c r="BA40" i="3"/>
  <c r="BA43" i="3"/>
  <c r="BA47" i="3"/>
  <c r="BA52" i="3"/>
  <c r="BA60" i="3"/>
  <c r="BA64" i="3"/>
  <c r="BA68" i="3"/>
  <c r="BA70" i="3"/>
  <c r="BA54" i="3"/>
  <c r="BA75" i="3" l="1"/>
  <c r="F7" i="2" s="1"/>
  <c r="F8" i="2" s="1"/>
  <c r="C16" i="1" s="1"/>
  <c r="C19" i="1" s="1"/>
  <c r="C22" i="1" s="1"/>
  <c r="G16" i="2" l="1"/>
  <c r="I16" i="2" s="1"/>
  <c r="G18" i="1" s="1"/>
  <c r="G19" i="2"/>
  <c r="I19" i="2" s="1"/>
  <c r="G21" i="1" s="1"/>
  <c r="G15" i="2"/>
  <c r="I15" i="2" s="1"/>
  <c r="G17" i="1" s="1"/>
  <c r="G20" i="2"/>
  <c r="I20" i="2" s="1"/>
  <c r="G17" i="2"/>
  <c r="I17" i="2" s="1"/>
  <c r="G19" i="1" s="1"/>
  <c r="G13" i="2"/>
  <c r="I13" i="2" s="1"/>
  <c r="G15" i="1" s="1"/>
  <c r="G18" i="2"/>
  <c r="I18" i="2" s="1"/>
  <c r="G20" i="1" s="1"/>
  <c r="G14" i="2"/>
  <c r="I14" i="2" s="1"/>
  <c r="G16" i="1" s="1"/>
  <c r="H21" i="2" l="1"/>
  <c r="G23" i="1" s="1"/>
  <c r="G22" i="1" s="1"/>
  <c r="C23" i="1" l="1"/>
  <c r="F30" i="1" s="1"/>
  <c r="F31" i="1" s="1"/>
  <c r="F34" i="1" s="1"/>
</calcChain>
</file>

<file path=xl/sharedStrings.xml><?xml version="1.0" encoding="utf-8"?>
<sst xmlns="http://schemas.openxmlformats.org/spreadsheetml/2006/main" count="314" uniqueCount="175">
  <si>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</si>
  <si>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</si>
  <si>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</si>
  <si>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</si>
  <si>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</si>
  <si>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</si>
  <si>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</si>
  <si>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</si>
  <si>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</si>
  <si>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</si>
  <si>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</si>
  <si>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</si>
  <si>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</si>
  <si>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</si>
  <si>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</si>
  <si>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</si>
  <si>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</si>
  <si>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</si>
  <si>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</si>
  <si>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</si>
  <si>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</si>
  <si>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</si>
  <si>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</si>
  <si>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</si>
  <si>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</si>
  <si>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</si>
  <si>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</si>
  <si>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</si>
  <si>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</si>
  <si>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</si>
  <si>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</si>
  <si>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</si>
  <si>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</si>
  <si>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</si>
  <si>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</si>
  <si>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</si>
  <si>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</si>
  <si>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</si>
  <si>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</si>
  <si>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</si>
  <si>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</si>
  <si>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</si>
  <si>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</si>
  <si>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</si>
  <si>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</si>
  <si>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</si>
  <si>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</si>
  <si>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</si>
  <si>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</si>
  <si>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</si>
  <si>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</si>
  <si>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</si>
  <si>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</si>
  <si>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</si>
  <si>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</si>
  <si>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</si>
  <si>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</si>
  <si>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</si>
  <si>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</si>
  <si>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</si>
  <si>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</si>
  <si>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</si>
  <si>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</si>
  <si>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</si>
  <si>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</si>
  <si>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</si>
  <si>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Číslo položky</t>
  </si>
  <si>
    <t>Název položky</t>
  </si>
  <si>
    <t>MJ</t>
  </si>
  <si>
    <t>množství</t>
  </si>
  <si>
    <t>cena / MJ</t>
  </si>
  <si>
    <t>celkem (Kč)</t>
  </si>
  <si>
    <t>ks</t>
  </si>
  <si>
    <t>Celkem za</t>
  </si>
  <si>
    <t>2017/016/1</t>
  </si>
  <si>
    <t>Mobiliář nábytku-budova D-16-028 Holice Olomouc</t>
  </si>
  <si>
    <t>SO01</t>
  </si>
  <si>
    <t>766</t>
  </si>
  <si>
    <t>Konstrukce truhlářské</t>
  </si>
  <si>
    <t xml:space="preserve">dřevěná žaluziová skříň 1080/800/450 </t>
  </si>
  <si>
    <t>Kancelářská židle,výškově stavitelná,opěrák vysoký</t>
  </si>
  <si>
    <t xml:space="preserve">Kancelářský stůl 1800/800/750 </t>
  </si>
  <si>
    <t xml:space="preserve">Celokovový kontejner korpus RAL 9007 </t>
  </si>
  <si>
    <t xml:space="preserve">šatní skříň 2D,lamino </t>
  </si>
  <si>
    <t xml:space="preserve">sedačka 205/96 potah barva modrá </t>
  </si>
  <si>
    <t xml:space="preserve">šatní skříň 3D,lamino </t>
  </si>
  <si>
    <t>kuchyně vybavení elektrospořebiče,myčka, chladnička,odpadk.koš,digestoř</t>
  </si>
  <si>
    <t>kpl</t>
  </si>
  <si>
    <t>kuchyně  délka 190cm  nábytek,pracovní deska, sokl,dřez,</t>
  </si>
  <si>
    <t xml:space="preserve">jídelní židle stohovatelná,korpus plastový </t>
  </si>
  <si>
    <t xml:space="preserve">jídelní stůl 735/800/1500 </t>
  </si>
  <si>
    <t xml:space="preserve">Kovová skříň s žaluziovým pancířem 300/1780/150 </t>
  </si>
  <si>
    <t xml:space="preserve">kancelářský stůl 1600/800/750 </t>
  </si>
  <si>
    <t>závěsná police 80cm   80/25/6cm,věšení na ocelové trny</t>
  </si>
  <si>
    <t>komoda 80/45/75 1*zásuvka,dveře s otevíráním na push.půda LTD 36mm</t>
  </si>
  <si>
    <t>šatní skříň 1100/600/2000,police dveře s tlumením</t>
  </si>
  <si>
    <t>římské rolety pro okna 135/180 poloprůsvit.textilie polyester</t>
  </si>
  <si>
    <t xml:space="preserve">obklad LTD za jednolůžkovou postelí </t>
  </si>
  <si>
    <t xml:space="preserve">matrace na jednolůžkovou postel 90/2000 </t>
  </si>
  <si>
    <t xml:space="preserve">jednolůžková postel 90/2000 </t>
  </si>
  <si>
    <t xml:space="preserve">psací stolek (80)/50/75 LTD 36mm </t>
  </si>
  <si>
    <t>konferenční stolek,deska sklo nohy drát chrom deska 60cm</t>
  </si>
  <si>
    <t>křeslo- kovové nohy chrom korpus celočalouněný</t>
  </si>
  <si>
    <t xml:space="preserve">židle bez podružek kvové nohy chrom </t>
  </si>
  <si>
    <t xml:space="preserve">věšák na kabáty 40/40/187,ocel stříbrný </t>
  </si>
  <si>
    <t>přísedící židle konferenční,stohovatelná, ocel kostra 4-nohá celočalouněná</t>
  </si>
  <si>
    <t>kontejner mobilní 48/58/55 dělení 3.3.3,tužkovník bezúchytové otevírání,zámek,kolečka</t>
  </si>
  <si>
    <t>skříň dveřová 80/43/193,8 melamin světlý dub, police kov,zámek</t>
  </si>
  <si>
    <t>kancelářská židle,otočná,výškově stavitelná područky plast,pětiramenný kříž,kolečka</t>
  </si>
  <si>
    <t>skříň dveřová 40/43/193,80,melamin světlý dub, police kov,zámek</t>
  </si>
  <si>
    <t>nástěnný projektor,rozlišení WXGA 1280*800 LCD,halogenové osvětlení,rozhranní HDMI,D-SUB</t>
  </si>
  <si>
    <t xml:space="preserve">závěsná police240/30 melamin světlý dub </t>
  </si>
  <si>
    <t>nábytkový trezor 305/345/310,dvoustenný,drážka protipožární,bezp.zámek,ocel</t>
  </si>
  <si>
    <t>promítací a psací tabule,bílá,pololesklá,180/120cm hliníkový rám,povrch magnetický,odkl.polička</t>
  </si>
  <si>
    <t xml:space="preserve">jednací stůl 420/120/73,40cm,melamin tl.3cm, </t>
  </si>
  <si>
    <t>jednací židle křeslo otočné,výškově stavitelné flexibilní opěrák,kolečka</t>
  </si>
  <si>
    <t>skříň na kancelářské potřeby 120/267/60cm korpu,police,dveře LTD</t>
  </si>
  <si>
    <t>obklad za postel,boční tl.36mm,čelní tl.60mm duté pro vedení kabeláže,povrch LTD</t>
  </si>
  <si>
    <t>kufrbox 90/60/45/80,LTD 36mm,zadní deska tl.18mm nerezové ochranné tyčové lišty,</t>
  </si>
  <si>
    <t>koberec 160/230cm, hladký tkaný, 100% polypropylen,béžový</t>
  </si>
  <si>
    <t>šatní skříň 110/60/200cm,dveře s tlumením 1/2police,1/2 šatní tač s policí</t>
  </si>
  <si>
    <t>lednolůžková postel 90/200cm,samostatná pěnová matrace,rám čalouněný</t>
  </si>
  <si>
    <t>noční stolek, 45/40/55 půda a boky LTD tl.36mm zásuvka s dotahem</t>
  </si>
  <si>
    <t>zatemňovací závěsy výška 300cm+záclony 300cm, 100% polyester</t>
  </si>
  <si>
    <t>dělící závěs pro otvor 2,7m,výška 300cm, 100% polyester</t>
  </si>
  <si>
    <t>stůl se skříňkou pro vestavný minibar 160/60/75/80 horní deska LTD</t>
  </si>
  <si>
    <t>skříň otevřená-věšáková stěna s botníkem 110/40/200cm,horní polive LTD tl.36mm,</t>
  </si>
  <si>
    <t>konferenční stolek deska sklo SATIN,nohy dřevo průměr 60cm deska</t>
  </si>
  <si>
    <t>křeslo dřevěné nohy dub,kovový rám, studená stříkaná pěna</t>
  </si>
  <si>
    <t xml:space="preserve">židle bez područek,dubové nohy,korpus celočalouněn </t>
  </si>
  <si>
    <t>kancelářská židle područky chrom,pětiramenný kříž,čalouněná,síťovina</t>
  </si>
  <si>
    <t>přísedící židle,křeslo nízké, konferenční kostra ocel,korpus studená pěna</t>
  </si>
  <si>
    <t>skříň dveřová 80/43/193,8cm,police kov,zámek bočnice melamin světlý dub</t>
  </si>
  <si>
    <t>skříň závěsná otevřená 80/33/40cm,melamin světlý dub</t>
  </si>
  <si>
    <t>skříň závěsná posuvné dveře 80/35/40cm, posuvné dveře, melamin světlý dub</t>
  </si>
  <si>
    <t xml:space="preserve">přístavný stůl 140/60/73,40cm,melamin tl.3cm, </t>
  </si>
  <si>
    <t xml:space="preserve">pracovní stůl 200/80/73,40cm,melamin tl.3cm, </t>
  </si>
  <si>
    <t>skříň přístavna ke stolu 140/46,6/73,4cm, posuvné dveře melamin,zámek,police</t>
  </si>
  <si>
    <t xml:space="preserve">pračka předem plněná hloubka 45cm náplň 6l </t>
  </si>
  <si>
    <t>jídelní stůl 735/800/1600mm deska světlý dub deska LTD tl.18mm,ABS hrana,kovové nohy</t>
  </si>
  <si>
    <t>kuchyňská linka-nábytek délka 250cm,dřez, LTD,pracovní deska HPL,sokl hliník</t>
  </si>
  <si>
    <t xml:space="preserve">vybavení kuchyňské linky,myčka,chladnička,dřez, </t>
  </si>
  <si>
    <t>vestavná skříň na pračku 150/300/65cm,korpus LTD,police LTD,posuvné dveře,bez zad,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</si>
  <si>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</si>
  <si>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</si>
  <si>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</si>
  <si>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</si>
  <si>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</si>
  <si>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</si>
  <si>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</si>
  <si>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</si>
  <si>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 xml:space="preserve">
Důležité!!!!
Nedílnou součástí výkazu výměr je KNIHA mobiliáře.</t>
  </si>
  <si>
    <t>Dle výběrového řízení</t>
  </si>
  <si>
    <t>1.01</t>
  </si>
  <si>
    <t xml:space="preserve">3x skříň dveřová 80/43/121cm dveře melamin, police kov
2x boční opláštění 43/118,8cm melamin tl.1,2cm 
1x vrchní TOP deska 242,4/43cm melamin tl1,2cm </t>
  </si>
  <si>
    <t xml:space="preserve">3x skříň dveřová 80/43/72,2cm,dveře melamin, police kov
2x boční opláštění 43/70,4cm melamin tl.1,2cm 
1x vrchní TOP deska 242,4/43cm melamin tl1,2cm </t>
  </si>
  <si>
    <t>Sestava prac.stolů do L - 2x 180/80, 2x 120/60,1x jedn.přístav 126/80; deska melamin tl.3cm,mezistol.paravan</t>
  </si>
  <si>
    <t>1.01 
2.02</t>
  </si>
  <si>
    <t>1.11</t>
  </si>
  <si>
    <t>1.11
4.12</t>
  </si>
  <si>
    <t>1.11
2.02</t>
  </si>
  <si>
    <t>2.02</t>
  </si>
  <si>
    <t>4.04</t>
  </si>
  <si>
    <t>4.05
4.06</t>
  </si>
  <si>
    <t>4.05
4.06
4.11</t>
  </si>
  <si>
    <t>4.05 
4.06</t>
  </si>
  <si>
    <t>4.05
4.06
4.07 
4.11</t>
  </si>
  <si>
    <t>4.07</t>
  </si>
  <si>
    <t>4.08</t>
  </si>
  <si>
    <t>4.09</t>
  </si>
  <si>
    <t>4.12</t>
  </si>
  <si>
    <t>4.11</t>
  </si>
  <si>
    <t>č.místnosti</t>
  </si>
  <si>
    <t>Panel 160/100 cm deska za LED TV tl.18mm povrch LTD</t>
  </si>
  <si>
    <t>Příloha č.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</si>
</sst>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0.0"/>
    <numFmt numFmtId="166" formatCode="#,##0\ &quot;Kč&quot;"/>
  </numFmts>
  <fonts count="26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0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9"/>
      <name val="Arial CE"/>
    </font>
    <font>
      <sz val="10"/>
      <color indexed="9"/>
      <name val="Arial CE"/>
      <family val="2"/>
      <charset val="238"/>
    </font>
    <font>
      <b/>
      <i/>
      <sz val="10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6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245">
    <xf numFmtId="0" fontId="0" fillId="0" borderId="0" xfId="0"/>
    <xf numFmtId="0" fontId="0" fillId="0" borderId="0" xfId="0" applyBorder="1"/>
    <xf numFmtId="3" fontId="0" fillId="0" borderId="0" xfId="0" applyNumberFormat="1"/>
    <xf numFmtId="0" fontId="3" fillId="2" borderId="2" xfId="0" applyFont="1" applyFill="1" applyBorder="1"/>
    <xf numFmtId="0" fontId="3" fillId="2" borderId="4" xfId="0" applyFont="1" applyFill="1" applyBorder="1"/>
    <xf numFmtId="0" fontId="3" fillId="0" borderId="45" xfId="1" applyFont="1" applyBorder="1"/>
    <xf numFmtId="0" fontId="9" fillId="0" borderId="45" xfId="1" applyBorder="1"/>
    <xf numFmtId="0" fontId="9" fillId="0" borderId="45" xfId="1" applyBorder="1" applyAlignment="1">
      <alignment horizontal="right"/>
    </xf>
    <xf numFmtId="0" fontId="9" fillId="0" borderId="46" xfId="1" applyFont="1" applyBorder="1"/>
    <xf numFmtId="0" fontId="0" fillId="0" borderId="45" xfId="0" applyNumberFormat="1" applyBorder="1" applyAlignment="1">
      <alignment horizontal="left"/>
    </xf>
    <xf numFmtId="0" fontId="0" fillId="0" borderId="47" xfId="0" applyNumberFormat="1" applyBorder="1"/>
    <xf numFmtId="0" fontId="3" fillId="0" borderId="50" xfId="1" applyFont="1" applyBorder="1"/>
    <xf numFmtId="0" fontId="9" fillId="0" borderId="50" xfId="1" applyBorder="1"/>
    <xf numFmtId="0" fontId="9" fillId="0" borderId="50" xfId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7" fillId="2" borderId="21" xfId="0" applyNumberFormat="1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53" xfId="0" applyFont="1" applyFill="1" applyBorder="1" applyAlignment="1">
      <alignment horizontal="center"/>
    </xf>
    <xf numFmtId="0" fontId="7" fillId="2" borderId="54" xfId="0" applyFont="1" applyFill="1" applyBorder="1" applyAlignment="1">
      <alignment horizontal="center"/>
    </xf>
    <xf numFmtId="0" fontId="7" fillId="2" borderId="55" xfId="0" applyFont="1" applyFill="1" applyBorder="1" applyAlignment="1">
      <alignment horizontal="center"/>
    </xf>
    <xf numFmtId="0" fontId="10" fillId="0" borderId="0" xfId="0" applyFont="1" applyBorder="1"/>
    <xf numFmtId="3" fontId="8" fillId="0" borderId="35" xfId="0" applyNumberFormat="1" applyFont="1" applyBorder="1"/>
    <xf numFmtId="0" fontId="7" fillId="2" borderId="21" xfId="0" applyFont="1" applyFill="1" applyBorder="1"/>
    <xf numFmtId="0" fontId="7" fillId="2" borderId="22" xfId="0" applyFont="1" applyFill="1" applyBorder="1"/>
    <xf numFmtId="3" fontId="7" fillId="2" borderId="23" xfId="0" applyNumberFormat="1" applyFont="1" applyFill="1" applyBorder="1"/>
    <xf numFmtId="3" fontId="7" fillId="2" borderId="53" xfId="0" applyNumberFormat="1" applyFont="1" applyFill="1" applyBorder="1"/>
    <xf numFmtId="3" fontId="7" fillId="2" borderId="54" xfId="0" applyNumberFormat="1" applyFont="1" applyFill="1" applyBorder="1"/>
    <xf numFmtId="3" fontId="7" fillId="2" borderId="55" xfId="0" applyNumberFormat="1" applyFont="1" applyFill="1" applyBorder="1"/>
    <xf numFmtId="0" fontId="7" fillId="0" borderId="0" xfId="0" applyFont="1"/>
    <xf numFmtId="3" fontId="2" fillId="0" borderId="0" xfId="0" applyNumberFormat="1" applyFont="1" applyAlignment="1">
      <alignment horizontal="centerContinuous"/>
    </xf>
    <xf numFmtId="0" fontId="0" fillId="2" borderId="33" xfId="0" applyFill="1" applyBorder="1"/>
    <xf numFmtId="0" fontId="3" fillId="2" borderId="58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4" fontId="5" fillId="2" borderId="4" xfId="0" applyNumberFormat="1" applyFont="1" applyFill="1" applyBorder="1" applyAlignment="1">
      <alignment horizontal="right"/>
    </xf>
    <xf numFmtId="4" fontId="5" fillId="2" borderId="33" xfId="0" applyNumberFormat="1" applyFont="1" applyFill="1" applyBorder="1" applyAlignment="1">
      <alignment horizontal="right"/>
    </xf>
    <xf numFmtId="0" fontId="8" fillId="0" borderId="27" xfId="0" applyFont="1" applyBorder="1"/>
    <xf numFmtId="0" fontId="8" fillId="0" borderId="25" xfId="0" applyFont="1" applyBorder="1"/>
    <xf numFmtId="0" fontId="8" fillId="0" borderId="17" xfId="0" applyFont="1" applyBorder="1"/>
    <xf numFmtId="3" fontId="8" fillId="0" borderId="26" xfId="0" applyNumberFormat="1" applyFont="1" applyBorder="1" applyAlignment="1">
      <alignment horizontal="right"/>
    </xf>
    <xf numFmtId="165" fontId="8" fillId="0" borderId="10" xfId="0" applyNumberFormat="1" applyFont="1" applyBorder="1" applyAlignment="1">
      <alignment horizontal="right"/>
    </xf>
    <xf numFmtId="3" fontId="8" fillId="0" borderId="36" xfId="0" applyNumberFormat="1" applyFont="1" applyBorder="1" applyAlignment="1">
      <alignment horizontal="right"/>
    </xf>
    <xf numFmtId="4" fontId="8" fillId="0" borderId="25" xfId="0" applyNumberFormat="1" applyFont="1" applyBorder="1" applyAlignment="1">
      <alignment horizontal="right"/>
    </xf>
    <xf numFmtId="3" fontId="8" fillId="0" borderId="17" xfId="0" applyNumberFormat="1" applyFont="1" applyBorder="1" applyAlignment="1">
      <alignment horizontal="right"/>
    </xf>
    <xf numFmtId="0" fontId="0" fillId="2" borderId="28" xfId="0" applyFill="1" applyBorder="1"/>
    <xf numFmtId="0" fontId="7" fillId="2" borderId="31" xfId="0" applyFont="1" applyFill="1" applyBorder="1"/>
    <xf numFmtId="0" fontId="0" fillId="2" borderId="31" xfId="0" applyFill="1" applyBorder="1"/>
    <xf numFmtId="4" fontId="0" fillId="2" borderId="42" xfId="0" applyNumberFormat="1" applyFill="1" applyBorder="1"/>
    <xf numFmtId="4" fontId="0" fillId="2" borderId="28" xfId="0" applyNumberFormat="1" applyFill="1" applyBorder="1"/>
    <xf numFmtId="4" fontId="0" fillId="2" borderId="31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12" fillId="0" borderId="0" xfId="1" applyFont="1" applyAlignment="1">
      <alignment horizontal="centerContinuous"/>
    </xf>
    <xf numFmtId="0" fontId="13" fillId="0" borderId="0" xfId="1" applyFont="1" applyAlignment="1">
      <alignment horizontal="centerContinuous"/>
    </xf>
    <xf numFmtId="0" fontId="13" fillId="0" borderId="0" xfId="1" applyFont="1" applyAlignment="1">
      <alignment horizontal="right"/>
    </xf>
    <xf numFmtId="0" fontId="10" fillId="0" borderId="46" xfId="1" applyFont="1" applyBorder="1" applyAlignment="1">
      <alignment horizontal="right"/>
    </xf>
    <xf numFmtId="0" fontId="9" fillId="0" borderId="45" xfId="1" applyBorder="1" applyAlignment="1">
      <alignment horizontal="left"/>
    </xf>
    <xf numFmtId="0" fontId="9" fillId="0" borderId="47" xfId="1" applyBorder="1"/>
    <xf numFmtId="0" fontId="9" fillId="0" borderId="0" xfId="1" applyFont="1"/>
    <xf numFmtId="0" fontId="9" fillId="0" borderId="0" xfId="1" applyAlignment="1">
      <alignment horizontal="right"/>
    </xf>
    <xf numFmtId="0" fontId="9" fillId="0" borderId="0" xfId="1" applyAlignment="1"/>
    <xf numFmtId="0" fontId="9" fillId="0" borderId="0" xfId="1" applyNumberFormat="1"/>
    <xf numFmtId="0" fontId="15" fillId="0" borderId="0" xfId="1" applyFont="1"/>
    <xf numFmtId="3" fontId="9" fillId="0" borderId="0" xfId="1" applyNumberFormat="1"/>
    <xf numFmtId="0" fontId="9" fillId="0" borderId="0" xfId="1" applyBorder="1"/>
    <xf numFmtId="0" fontId="17" fillId="0" borderId="0" xfId="1" applyFont="1" applyAlignment="1"/>
    <xf numFmtId="0" fontId="18" fillId="0" borderId="0" xfId="1" applyFont="1" applyBorder="1"/>
    <xf numFmtId="3" fontId="18" fillId="0" borderId="0" xfId="1" applyNumberFormat="1" applyFont="1" applyBorder="1" applyAlignment="1">
      <alignment horizontal="right"/>
    </xf>
    <xf numFmtId="4" fontId="18" fillId="0" borderId="0" xfId="1" applyNumberFormat="1" applyFont="1" applyBorder="1"/>
    <xf numFmtId="0" fontId="17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12" xfId="0" applyNumberFormat="1" applyFont="1" applyBorder="1"/>
    <xf numFmtId="3" fontId="8" fillId="0" borderId="13" xfId="0" applyNumberFormat="1" applyFont="1" applyBorder="1"/>
    <xf numFmtId="3" fontId="8" fillId="0" borderId="56" xfId="0" applyNumberFormat="1" applyFont="1" applyBorder="1"/>
    <xf numFmtId="3" fontId="8" fillId="0" borderId="57" xfId="0" applyNumberFormat="1" applyFont="1" applyBorder="1"/>
    <xf numFmtId="0" fontId="9" fillId="0" borderId="44" xfId="1" applyFont="1" applyBorder="1" applyAlignment="1">
      <alignment horizontal="center"/>
    </xf>
    <xf numFmtId="0" fontId="9" fillId="0" borderId="49" xfId="1" applyFont="1" applyBorder="1" applyAlignment="1">
      <alignment horizontal="center"/>
    </xf>
    <xf numFmtId="0" fontId="19" fillId="0" borderId="0" xfId="1" applyFont="1" applyAlignment="1">
      <alignment horizontal="centerContinuous"/>
    </xf>
    <xf numFmtId="0" fontId="20" fillId="0" borderId="0" xfId="1" applyFont="1"/>
    <xf numFmtId="0" fontId="9" fillId="0" borderId="0" xfId="1" applyFill="1"/>
    <xf numFmtId="0" fontId="1" fillId="0" borderId="0" xfId="1" applyFont="1" applyFill="1"/>
    <xf numFmtId="0" fontId="8" fillId="0" borderId="0" xfId="1" applyFont="1" applyFill="1"/>
    <xf numFmtId="0" fontId="1" fillId="0" borderId="0" xfId="1" applyFont="1" applyFill="1" applyAlignment="1">
      <alignment horizontal="left" vertical="top" wrapText="1"/>
    </xf>
    <xf numFmtId="0" fontId="14" fillId="2" borderId="8" xfId="1" applyFont="1" applyFill="1" applyBorder="1" applyAlignment="1" applyProtection="1">
      <alignment horizontal="center"/>
    </xf>
    <xf numFmtId="0" fontId="14" fillId="2" borderId="8" xfId="1" applyNumberFormat="1" applyFont="1" applyFill="1" applyBorder="1" applyAlignment="1" applyProtection="1">
      <alignment horizontal="center"/>
    </xf>
    <xf numFmtId="0" fontId="14" fillId="2" borderId="10" xfId="1" applyFont="1" applyFill="1" applyBorder="1" applyAlignment="1" applyProtection="1">
      <alignment horizontal="center"/>
    </xf>
    <xf numFmtId="0" fontId="21" fillId="2" borderId="8" xfId="1" applyFont="1" applyFill="1" applyBorder="1" applyAlignment="1" applyProtection="1">
      <alignment horizontal="center"/>
    </xf>
    <xf numFmtId="49" fontId="7" fillId="0" borderId="56" xfId="1" applyNumberFormat="1" applyFont="1" applyBorder="1" applyAlignment="1" applyProtection="1">
      <alignment horizontal="left"/>
    </xf>
    <xf numFmtId="0" fontId="7" fillId="0" borderId="15" xfId="1" applyFont="1" applyBorder="1" applyProtection="1"/>
    <xf numFmtId="0" fontId="9" fillId="0" borderId="9" xfId="1" applyBorder="1" applyAlignment="1" applyProtection="1">
      <alignment horizontal="center"/>
    </xf>
    <xf numFmtId="0" fontId="9" fillId="0" borderId="9" xfId="1" applyNumberFormat="1" applyBorder="1" applyAlignment="1" applyProtection="1">
      <alignment horizontal="right"/>
    </xf>
    <xf numFmtId="0" fontId="9" fillId="0" borderId="8" xfId="1" applyNumberFormat="1" applyBorder="1" applyProtection="1"/>
    <xf numFmtId="49" fontId="22" fillId="0" borderId="56" xfId="1" applyNumberFormat="1" applyFont="1" applyBorder="1" applyAlignment="1" applyProtection="1">
      <alignment horizontal="left"/>
    </xf>
    <xf numFmtId="0" fontId="23" fillId="0" borderId="59" xfId="1" applyNumberFormat="1" applyFont="1" applyFill="1" applyBorder="1" applyAlignment="1" applyProtection="1">
      <alignment horizontal="center" vertical="top"/>
    </xf>
    <xf numFmtId="0" fontId="23" fillId="0" borderId="59" xfId="1" applyFont="1" applyFill="1" applyBorder="1" applyAlignment="1" applyProtection="1">
      <alignment vertical="top" wrapText="1"/>
    </xf>
    <xf numFmtId="49" fontId="24" fillId="0" borderId="59" xfId="1" applyNumberFormat="1" applyFont="1" applyFill="1" applyBorder="1" applyAlignment="1" applyProtection="1">
      <alignment horizontal="center" shrinkToFit="1"/>
    </xf>
    <xf numFmtId="4" fontId="24" fillId="0" borderId="59" xfId="1" applyNumberFormat="1" applyFont="1" applyFill="1" applyBorder="1" applyAlignment="1" applyProtection="1">
      <alignment horizontal="right"/>
    </xf>
    <xf numFmtId="4" fontId="24" fillId="0" borderId="59" xfId="1" applyNumberFormat="1" applyFont="1" applyFill="1" applyBorder="1" applyProtection="1"/>
    <xf numFmtId="49" fontId="23" fillId="0" borderId="59" xfId="1" applyNumberFormat="1" applyFont="1" applyFill="1" applyBorder="1" applyAlignment="1" applyProtection="1">
      <alignment horizontal="left" vertical="top" wrapText="1"/>
    </xf>
    <xf numFmtId="49" fontId="23" fillId="0" borderId="59" xfId="1" applyNumberFormat="1" applyFont="1" applyFill="1" applyBorder="1" applyAlignment="1" applyProtection="1">
      <alignment horizontal="left" vertical="top"/>
    </xf>
    <xf numFmtId="49" fontId="16" fillId="2" borderId="10" xfId="1" applyNumberFormat="1" applyFont="1" applyFill="1" applyBorder="1" applyAlignment="1" applyProtection="1">
      <alignment horizontal="left"/>
    </xf>
    <xf numFmtId="0" fontId="16" fillId="2" borderId="15" xfId="1" applyFont="1" applyFill="1" applyBorder="1" applyProtection="1"/>
    <xf numFmtId="0" fontId="9" fillId="2" borderId="9" xfId="1" applyFill="1" applyBorder="1" applyAlignment="1" applyProtection="1">
      <alignment horizontal="center"/>
    </xf>
    <xf numFmtId="4" fontId="9" fillId="2" borderId="9" xfId="1" applyNumberFormat="1" applyFill="1" applyBorder="1" applyAlignment="1" applyProtection="1">
      <alignment horizontal="right"/>
    </xf>
    <xf numFmtId="4" fontId="9" fillId="2" borderId="8" xfId="1" applyNumberFormat="1" applyFill="1" applyBorder="1" applyAlignment="1" applyProtection="1">
      <alignment horizontal="right"/>
    </xf>
    <xf numFmtId="4" fontId="7" fillId="2" borderId="10" xfId="1" applyNumberFormat="1" applyFont="1" applyFill="1" applyBorder="1" applyProtection="1"/>
    <xf numFmtId="0" fontId="9" fillId="2" borderId="10" xfId="1" applyFill="1" applyBorder="1" applyAlignment="1" applyProtection="1">
      <alignment horizontal="center"/>
    </xf>
    <xf numFmtId="4" fontId="24" fillId="4" borderId="59" xfId="1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Continuous" vertical="top"/>
    </xf>
    <xf numFmtId="0" fontId="0" fillId="0" borderId="1" xfId="0" applyBorder="1" applyAlignment="1" applyProtection="1">
      <alignment horizontal="centerContinuous"/>
    </xf>
    <xf numFmtId="0" fontId="0" fillId="0" borderId="1" xfId="0" applyBorder="1" applyAlignment="1" applyProtection="1">
      <alignment horizontal="center"/>
    </xf>
    <xf numFmtId="0" fontId="0" fillId="0" borderId="0" xfId="0" applyProtection="1"/>
    <xf numFmtId="0" fontId="0" fillId="0" borderId="0" xfId="0" applyFill="1" applyProtection="1"/>
    <xf numFmtId="0" fontId="0" fillId="0" borderId="0" xfId="0" applyNumberFormat="1" applyBorder="1" applyProtection="1"/>
    <xf numFmtId="0" fontId="0" fillId="0" borderId="0" xfId="0" applyNumberFormat="1" applyProtection="1"/>
    <xf numFmtId="0" fontId="0" fillId="0" borderId="0" xfId="0" applyBorder="1" applyProtection="1"/>
    <xf numFmtId="0" fontId="1" fillId="0" borderId="0" xfId="0" applyFont="1" applyFill="1" applyBorder="1" applyAlignment="1" applyProtection="1"/>
    <xf numFmtId="3" fontId="0" fillId="0" borderId="0" xfId="0" applyNumberFormat="1" applyProtection="1"/>
    <xf numFmtId="0" fontId="2" fillId="0" borderId="18" xfId="0" applyFont="1" applyBorder="1" applyAlignment="1" applyProtection="1">
      <alignment horizontal="centerContinuous" vertical="center"/>
    </xf>
    <xf numFmtId="0" fontId="6" fillId="0" borderId="19" xfId="0" applyFont="1" applyBorder="1" applyAlignment="1" applyProtection="1">
      <alignment horizontal="centerContinuous" vertical="center"/>
    </xf>
    <xf numFmtId="0" fontId="0" fillId="0" borderId="19" xfId="0" applyBorder="1" applyAlignment="1" applyProtection="1">
      <alignment horizontal="centerContinuous" vertical="center"/>
    </xf>
    <xf numFmtId="0" fontId="0" fillId="0" borderId="20" xfId="0" applyBorder="1" applyAlignment="1" applyProtection="1">
      <alignment horizontal="centerContinuous" vertical="center"/>
    </xf>
    <xf numFmtId="0" fontId="7" fillId="2" borderId="21" xfId="0" applyFont="1" applyFill="1" applyBorder="1" applyAlignment="1" applyProtection="1">
      <alignment horizontal="left"/>
    </xf>
    <xf numFmtId="0" fontId="0" fillId="2" borderId="22" xfId="0" applyFill="1" applyBorder="1" applyAlignment="1" applyProtection="1">
      <alignment horizontal="left"/>
    </xf>
    <xf numFmtId="0" fontId="0" fillId="2" borderId="23" xfId="0" applyFill="1" applyBorder="1" applyAlignment="1" applyProtection="1">
      <alignment horizontal="centerContinuous"/>
    </xf>
    <xf numFmtId="0" fontId="7" fillId="2" borderId="22" xfId="0" applyFont="1" applyFill="1" applyBorder="1" applyAlignment="1" applyProtection="1">
      <alignment horizontal="centerContinuous"/>
    </xf>
    <xf numFmtId="0" fontId="0" fillId="2" borderId="22" xfId="0" applyFill="1" applyBorder="1" applyAlignment="1" applyProtection="1">
      <alignment horizontal="centerContinuous"/>
    </xf>
    <xf numFmtId="0" fontId="0" fillId="0" borderId="24" xfId="0" applyBorder="1" applyProtection="1"/>
    <xf numFmtId="0" fontId="0" fillId="0" borderId="25" xfId="0" applyBorder="1" applyProtection="1"/>
    <xf numFmtId="3" fontId="0" fillId="0" borderId="6" xfId="0" applyNumberFormat="1" applyBorder="1" applyProtection="1"/>
    <xf numFmtId="0" fontId="0" fillId="0" borderId="2" xfId="0" applyBorder="1" applyProtection="1"/>
    <xf numFmtId="3" fontId="0" fillId="0" borderId="4" xfId="0" applyNumberFormat="1" applyBorder="1" applyProtection="1"/>
    <xf numFmtId="0" fontId="0" fillId="0" borderId="3" xfId="0" applyBorder="1" applyProtection="1"/>
    <xf numFmtId="0" fontId="0" fillId="0" borderId="7" xfId="0" applyBorder="1" applyProtection="1"/>
    <xf numFmtId="3" fontId="0" fillId="0" borderId="9" xfId="0" applyNumberFormat="1" applyBorder="1" applyProtection="1"/>
    <xf numFmtId="0" fontId="0" fillId="0" borderId="8" xfId="0" applyBorder="1" applyProtection="1"/>
    <xf numFmtId="0" fontId="0" fillId="0" borderId="26" xfId="0" applyBorder="1" applyProtection="1"/>
    <xf numFmtId="0" fontId="0" fillId="0" borderId="25" xfId="0" applyBorder="1" applyAlignment="1" applyProtection="1">
      <alignment shrinkToFit="1"/>
    </xf>
    <xf numFmtId="0" fontId="0" fillId="0" borderId="27" xfId="0" applyBorder="1" applyProtection="1"/>
    <xf numFmtId="0" fontId="8" fillId="0" borderId="7" xfId="0" applyFont="1" applyBorder="1" applyProtection="1"/>
    <xf numFmtId="0" fontId="0" fillId="0" borderId="12" xfId="0" applyBorder="1" applyProtection="1"/>
    <xf numFmtId="3" fontId="0" fillId="0" borderId="30" xfId="0" applyNumberFormat="1" applyBorder="1" applyProtection="1"/>
    <xf numFmtId="0" fontId="0" fillId="0" borderId="28" xfId="0" applyBorder="1" applyProtection="1"/>
    <xf numFmtId="3" fontId="0" fillId="0" borderId="31" xfId="0" applyNumberFormat="1" applyBorder="1" applyProtection="1"/>
    <xf numFmtId="0" fontId="0" fillId="0" borderId="29" xfId="0" applyBorder="1" applyProtection="1"/>
    <xf numFmtId="0" fontId="3" fillId="2" borderId="2" xfId="0" applyFont="1" applyFill="1" applyBorder="1" applyProtection="1"/>
    <xf numFmtId="0" fontId="3" fillId="2" borderId="4" xfId="0" applyFont="1" applyFill="1" applyBorder="1" applyProtection="1"/>
    <xf numFmtId="0" fontId="3" fillId="2" borderId="3" xfId="0" applyFont="1" applyFill="1" applyBorder="1" applyProtection="1"/>
    <xf numFmtId="0" fontId="3" fillId="2" borderId="32" xfId="0" applyFont="1" applyFill="1" applyBorder="1" applyProtection="1"/>
    <xf numFmtId="0" fontId="3" fillId="2" borderId="33" xfId="0" applyFont="1" applyFill="1" applyBorder="1" applyProtection="1"/>
    <xf numFmtId="0" fontId="0" fillId="0" borderId="38" xfId="0" applyBorder="1" applyProtection="1"/>
    <xf numFmtId="0" fontId="0" fillId="0" borderId="39" xfId="0" applyBorder="1" applyProtection="1"/>
    <xf numFmtId="165" fontId="0" fillId="0" borderId="40" xfId="0" applyNumberFormat="1" applyBorder="1" applyAlignment="1" applyProtection="1">
      <alignment horizontal="right"/>
    </xf>
    <xf numFmtId="0" fontId="0" fillId="0" borderId="40" xfId="0" applyBorder="1" applyProtection="1"/>
    <xf numFmtId="0" fontId="0" fillId="0" borderId="9" xfId="0" applyBorder="1" applyProtection="1"/>
    <xf numFmtId="165" fontId="0" fillId="0" borderId="8" xfId="0" applyNumberFormat="1" applyBorder="1" applyAlignment="1" applyProtection="1">
      <alignment horizontal="right"/>
    </xf>
    <xf numFmtId="0" fontId="6" fillId="2" borderId="28" xfId="0" applyFont="1" applyFill="1" applyBorder="1" applyProtection="1"/>
    <xf numFmtId="0" fontId="6" fillId="2" borderId="31" xfId="0" applyFont="1" applyFill="1" applyBorder="1" applyProtection="1"/>
    <xf numFmtId="0" fontId="6" fillId="2" borderId="29" xfId="0" applyFont="1" applyFill="1" applyBorder="1" applyProtection="1"/>
    <xf numFmtId="0" fontId="6" fillId="0" borderId="0" xfId="0" applyFont="1" applyProtection="1"/>
    <xf numFmtId="0" fontId="0" fillId="0" borderId="0" xfId="0" applyAlignment="1" applyProtection="1"/>
    <xf numFmtId="0" fontId="0" fillId="0" borderId="0" xfId="0" applyAlignment="1" applyProtection="1">
      <alignment vertical="justify"/>
    </xf>
    <xf numFmtId="0" fontId="3" fillId="2" borderId="2" xfId="0" applyFont="1" applyFill="1" applyBorder="1" applyAlignment="1" applyProtection="1">
      <alignment horizontal="left"/>
      <protection locked="0"/>
    </xf>
    <xf numFmtId="0" fontId="4" fillId="2" borderId="3" xfId="0" applyFont="1" applyFill="1" applyBorder="1" applyAlignment="1" applyProtection="1">
      <alignment horizontal="centerContinuous"/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4" fillId="0" borderId="5" xfId="0" applyFont="1" applyBorder="1" applyProtection="1">
      <protection locked="0"/>
    </xf>
    <xf numFmtId="49" fontId="4" fillId="0" borderId="6" xfId="0" applyNumberFormat="1" applyFont="1" applyBorder="1" applyAlignment="1" applyProtection="1">
      <alignment horizontal="left"/>
      <protection locked="0"/>
    </xf>
    <xf numFmtId="0" fontId="1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4" fillId="0" borderId="11" xfId="0" applyFont="1" applyBorder="1" applyAlignment="1" applyProtection="1">
      <alignment horizontal="left"/>
      <protection locked="0"/>
    </xf>
    <xf numFmtId="0" fontId="3" fillId="0" borderId="7" xfId="0" applyFont="1" applyBorder="1" applyProtection="1">
      <protection locked="0"/>
    </xf>
    <xf numFmtId="49" fontId="4" fillId="0" borderId="11" xfId="0" applyNumberFormat="1" applyFont="1" applyBorder="1" applyAlignment="1" applyProtection="1">
      <alignment horizontal="left"/>
      <protection locked="0"/>
    </xf>
    <xf numFmtId="49" fontId="3" fillId="2" borderId="7" xfId="0" applyNumberFormat="1" applyFont="1" applyFill="1" applyBorder="1" applyProtection="1">
      <protection locked="0"/>
    </xf>
    <xf numFmtId="49" fontId="1" fillId="2" borderId="8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4" fillId="0" borderId="10" xfId="0" applyFont="1" applyFill="1" applyBorder="1" applyProtection="1">
      <protection locked="0"/>
    </xf>
    <xf numFmtId="3" fontId="4" fillId="0" borderId="11" xfId="0" applyNumberFormat="1" applyFont="1" applyBorder="1" applyAlignment="1" applyProtection="1">
      <alignment horizontal="left"/>
      <protection locked="0"/>
    </xf>
    <xf numFmtId="49" fontId="3" fillId="2" borderId="12" xfId="0" applyNumberFormat="1" applyFont="1" applyFill="1" applyBorder="1" applyProtection="1">
      <protection locked="0"/>
    </xf>
    <xf numFmtId="49" fontId="1" fillId="2" borderId="13" xfId="0" applyNumberFormat="1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49" fontId="4" fillId="0" borderId="10" xfId="0" applyNumberFormat="1" applyFont="1" applyBorder="1" applyAlignment="1" applyProtection="1">
      <alignment horizontal="left"/>
      <protection locked="0"/>
    </xf>
    <xf numFmtId="0" fontId="4" fillId="0" borderId="14" xfId="0" applyFont="1" applyBorder="1" applyProtection="1">
      <protection locked="0"/>
    </xf>
    <xf numFmtId="0" fontId="4" fillId="0" borderId="10" xfId="0" applyNumberFormat="1" applyFont="1" applyBorder="1" applyProtection="1">
      <protection locked="0"/>
    </xf>
    <xf numFmtId="0" fontId="4" fillId="0" borderId="16" xfId="0" applyNumberFormat="1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4" fillId="0" borderId="10" xfId="0" applyFont="1" applyFill="1" applyBorder="1" applyAlignment="1" applyProtection="1">
      <protection locked="0"/>
    </xf>
    <xf numFmtId="0" fontId="4" fillId="0" borderId="16" xfId="0" applyFont="1" applyFill="1" applyBorder="1" applyAlignment="1" applyProtection="1">
      <protection locked="0"/>
    </xf>
    <xf numFmtId="0" fontId="4" fillId="0" borderId="10" xfId="0" applyFont="1" applyBorder="1" applyAlignment="1" applyProtection="1">
      <protection locked="0"/>
    </xf>
    <xf numFmtId="0" fontId="4" fillId="0" borderId="16" xfId="0" applyFont="1" applyBorder="1" applyAlignment="1" applyProtection="1">
      <protection locked="0"/>
    </xf>
    <xf numFmtId="0" fontId="4" fillId="0" borderId="7" xfId="0" applyFont="1" applyBorder="1" applyProtection="1"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17" xfId="0" applyFont="1" applyBorder="1" applyAlignment="1" applyProtection="1">
      <alignment horizontal="left"/>
      <protection locked="0"/>
    </xf>
    <xf numFmtId="0" fontId="0" fillId="0" borderId="1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0" fillId="0" borderId="34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164" fontId="0" fillId="0" borderId="0" xfId="0" applyNumberFormat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36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0" xfId="0" applyAlignment="1" applyProtection="1">
      <alignment horizontal="left" wrapText="1"/>
    </xf>
    <xf numFmtId="0" fontId="25" fillId="3" borderId="60" xfId="0" applyFont="1" applyFill="1" applyBorder="1" applyAlignment="1" applyProtection="1">
      <alignment horizontal="center" vertical="top" wrapText="1"/>
    </xf>
    <xf numFmtId="0" fontId="25" fillId="3" borderId="61" xfId="0" applyFont="1" applyFill="1" applyBorder="1" applyAlignment="1" applyProtection="1">
      <alignment horizontal="center" vertical="top" wrapText="1"/>
    </xf>
    <xf numFmtId="0" fontId="25" fillId="3" borderId="62" xfId="0" applyFont="1" applyFill="1" applyBorder="1" applyAlignment="1" applyProtection="1">
      <alignment horizontal="center" vertical="top" wrapText="1"/>
    </xf>
    <xf numFmtId="0" fontId="25" fillId="3" borderId="12" xfId="0" applyFont="1" applyFill="1" applyBorder="1" applyAlignment="1" applyProtection="1">
      <alignment horizontal="center" vertical="top" wrapText="1"/>
    </xf>
    <xf numFmtId="0" fontId="25" fillId="3" borderId="0" xfId="0" applyFont="1" applyFill="1" applyBorder="1" applyAlignment="1" applyProtection="1">
      <alignment horizontal="center" vertical="top" wrapText="1"/>
    </xf>
    <xf numFmtId="0" fontId="25" fillId="3" borderId="35" xfId="0" applyFont="1" applyFill="1" applyBorder="1" applyAlignment="1" applyProtection="1">
      <alignment horizontal="center" vertical="top" wrapText="1"/>
    </xf>
    <xf numFmtId="0" fontId="25" fillId="3" borderId="63" xfId="0" applyFont="1" applyFill="1" applyBorder="1" applyAlignment="1" applyProtection="1">
      <alignment horizontal="center" vertical="top" wrapText="1"/>
    </xf>
    <xf numFmtId="0" fontId="25" fillId="3" borderId="1" xfId="0" applyFont="1" applyFill="1" applyBorder="1" applyAlignment="1" applyProtection="1">
      <alignment horizontal="center" vertical="top" wrapText="1"/>
    </xf>
    <xf numFmtId="0" fontId="25" fillId="3" borderId="64" xfId="0" applyFont="1" applyFill="1" applyBorder="1" applyAlignment="1" applyProtection="1">
      <alignment horizontal="center" vertical="top" wrapText="1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15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 shrinkToFit="1"/>
    </xf>
    <xf numFmtId="0" fontId="0" fillId="0" borderId="29" xfId="0" applyBorder="1" applyAlignment="1" applyProtection="1">
      <alignment horizontal="center" shrinkToFit="1"/>
    </xf>
    <xf numFmtId="166" fontId="0" fillId="0" borderId="15" xfId="0" applyNumberFormat="1" applyBorder="1" applyAlignment="1" applyProtection="1">
      <alignment horizontal="right" indent="2"/>
    </xf>
    <xf numFmtId="166" fontId="0" fillId="0" borderId="16" xfId="0" applyNumberFormat="1" applyBorder="1" applyAlignment="1" applyProtection="1">
      <alignment horizontal="right" indent="2"/>
    </xf>
    <xf numFmtId="166" fontId="6" fillId="2" borderId="41" xfId="0" applyNumberFormat="1" applyFont="1" applyFill="1" applyBorder="1" applyAlignment="1" applyProtection="1">
      <alignment horizontal="right" indent="2"/>
    </xf>
    <xf numFmtId="166" fontId="6" fillId="2" borderId="42" xfId="0" applyNumberFormat="1" applyFont="1" applyFill="1" applyBorder="1" applyAlignment="1" applyProtection="1">
      <alignment horizontal="right" indent="2"/>
    </xf>
    <xf numFmtId="0" fontId="9" fillId="0" borderId="43" xfId="1" applyFont="1" applyBorder="1" applyAlignment="1">
      <alignment horizontal="center"/>
    </xf>
    <xf numFmtId="0" fontId="9" fillId="0" borderId="44" xfId="1" applyFont="1" applyBorder="1" applyAlignment="1">
      <alignment horizontal="center"/>
    </xf>
    <xf numFmtId="0" fontId="9" fillId="0" borderId="48" xfId="1" applyFont="1" applyBorder="1" applyAlignment="1">
      <alignment horizontal="center"/>
    </xf>
    <xf numFmtId="0" fontId="9" fillId="0" borderId="49" xfId="1" applyFont="1" applyBorder="1" applyAlignment="1">
      <alignment horizontal="center"/>
    </xf>
    <xf numFmtId="0" fontId="9" fillId="0" borderId="51" xfId="1" applyFont="1" applyBorder="1" applyAlignment="1">
      <alignment horizontal="left"/>
    </xf>
    <xf numFmtId="0" fontId="9" fillId="0" borderId="50" xfId="1" applyFont="1" applyBorder="1" applyAlignment="1">
      <alignment horizontal="left"/>
    </xf>
    <xf numFmtId="0" fontId="9" fillId="0" borderId="52" xfId="1" applyFont="1" applyBorder="1" applyAlignment="1">
      <alignment horizontal="left"/>
    </xf>
    <xf numFmtId="3" fontId="7" fillId="2" borderId="31" xfId="0" applyNumberFormat="1" applyFont="1" applyFill="1" applyBorder="1" applyAlignment="1">
      <alignment horizontal="right"/>
    </xf>
    <xf numFmtId="3" fontId="7" fillId="2" borderId="42" xfId="0" applyNumberFormat="1" applyFont="1" applyFill="1" applyBorder="1" applyAlignment="1">
      <alignment horizontal="right"/>
    </xf>
    <xf numFmtId="0" fontId="11" fillId="0" borderId="0" xfId="1" applyFont="1" applyAlignment="1">
      <alignment horizontal="center"/>
    </xf>
    <xf numFmtId="0" fontId="9" fillId="0" borderId="51" xfId="1" applyBorder="1" applyAlignment="1">
      <alignment horizontal="center" shrinkToFit="1"/>
    </xf>
    <xf numFmtId="0" fontId="9" fillId="0" borderId="50" xfId="1" applyBorder="1" applyAlignment="1">
      <alignment horizontal="center" shrinkToFit="1"/>
    </xf>
    <xf numFmtId="0" fontId="9" fillId="0" borderId="52" xfId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opLeftCell="A13" workbookViewId="0">
      <selection activeCell="D21" sqref="D21"/>
    </sheetView>
  </sheetViews>
  <sheetFormatPr defaultRowHeight="12.75" x14ac:dyDescent="0.2"/>
  <cols>
    <col min="1" max="1" width="2" style="116" customWidth="1"/>
    <col min="2" max="2" width="15" style="116" customWidth="1"/>
    <col min="3" max="3" width="15.85546875" style="116" customWidth="1"/>
    <col min="4" max="4" width="14.5703125" style="116" customWidth="1"/>
    <col min="5" max="5" width="13.5703125" style="116" customWidth="1"/>
    <col min="6" max="6" width="16.5703125" style="116" customWidth="1"/>
    <col min="7" max="7" width="15.28515625" style="116" customWidth="1"/>
    <col min="8" max="16384" width="9.140625" style="116"/>
  </cols>
  <sheetData>
    <row r="1" spans="1:57" ht="24.75" customHeight="1" thickBot="1" x14ac:dyDescent="0.25">
      <c r="A1" s="113" t="s">
        <v>0</v>
      </c>
      <c r="B1" s="114"/>
      <c r="C1" s="114"/>
      <c r="D1" s="114"/>
      <c r="E1" s="114"/>
      <c r="F1" s="114"/>
      <c r="G1" s="115" t="s">
        <v>174</v>
      </c>
    </row>
    <row r="2" spans="1:57" ht="12.75" customHeight="1" x14ac:dyDescent="0.2">
      <c r="A2" s="167" t="s">
        <v>1</v>
      </c>
      <c r="B2" s="168"/>
      <c r="C2" s="169" t="str">
        <f>Rekapitulace!H1</f>
        <v>SO01</v>
      </c>
      <c r="D2" s="169" t="str">
        <f>Rekapitulace!G2</f>
        <v>Mobiliář nábytku-budova D-16-028 Holice Olomouc</v>
      </c>
      <c r="E2" s="168"/>
      <c r="F2" s="170" t="s">
        <v>2</v>
      </c>
      <c r="G2" s="171"/>
    </row>
    <row r="3" spans="1:57" ht="3" hidden="1" customHeight="1" x14ac:dyDescent="0.2">
      <c r="A3" s="172"/>
      <c r="B3" s="173"/>
      <c r="C3" s="174"/>
      <c r="D3" s="174"/>
      <c r="E3" s="173"/>
      <c r="F3" s="175"/>
      <c r="G3" s="176"/>
    </row>
    <row r="4" spans="1:57" ht="12" customHeight="1" x14ac:dyDescent="0.2">
      <c r="A4" s="177" t="s">
        <v>3</v>
      </c>
      <c r="B4" s="173"/>
      <c r="C4" s="174" t="s">
        <v>4</v>
      </c>
      <c r="D4" s="174"/>
      <c r="E4" s="173"/>
      <c r="F4" s="175" t="s">
        <v>5</v>
      </c>
      <c r="G4" s="178"/>
    </row>
    <row r="5" spans="1:57" ht="12.95" customHeight="1" x14ac:dyDescent="0.2">
      <c r="A5" s="179" t="s">
        <v>76</v>
      </c>
      <c r="B5" s="180"/>
      <c r="C5" s="181" t="s">
        <v>75</v>
      </c>
      <c r="D5" s="182"/>
      <c r="E5" s="183"/>
      <c r="F5" s="175" t="s">
        <v>7</v>
      </c>
      <c r="G5" s="176"/>
    </row>
    <row r="6" spans="1:57" ht="12.95" customHeight="1" x14ac:dyDescent="0.2">
      <c r="A6" s="177" t="s">
        <v>8</v>
      </c>
      <c r="B6" s="173"/>
      <c r="C6" s="174" t="s">
        <v>9</v>
      </c>
      <c r="D6" s="174"/>
      <c r="E6" s="173"/>
      <c r="F6" s="184" t="s">
        <v>10</v>
      </c>
      <c r="G6" s="185">
        <v>0</v>
      </c>
      <c r="O6" s="117"/>
    </row>
    <row r="7" spans="1:57" ht="12.95" customHeight="1" x14ac:dyDescent="0.2">
      <c r="A7" s="186" t="s">
        <v>74</v>
      </c>
      <c r="B7" s="187"/>
      <c r="C7" s="188" t="s">
        <v>75</v>
      </c>
      <c r="D7" s="189"/>
      <c r="E7" s="189"/>
      <c r="F7" s="190" t="s">
        <v>11</v>
      </c>
      <c r="G7" s="185">
        <f>IF(PocetMJ=0,,ROUND((F30+F32)/PocetMJ,1))</f>
        <v>0</v>
      </c>
    </row>
    <row r="8" spans="1:57" x14ac:dyDescent="0.2">
      <c r="A8" s="191" t="s">
        <v>12</v>
      </c>
      <c r="B8" s="175"/>
      <c r="C8" s="223"/>
      <c r="D8" s="223"/>
      <c r="E8" s="224"/>
      <c r="F8" s="192" t="s">
        <v>13</v>
      </c>
      <c r="G8" s="193"/>
      <c r="H8" s="118"/>
      <c r="I8" s="119"/>
    </row>
    <row r="9" spans="1:57" x14ac:dyDescent="0.2">
      <c r="A9" s="191" t="s">
        <v>14</v>
      </c>
      <c r="B9" s="175"/>
      <c r="C9" s="223">
        <f>Projektant</f>
        <v>0</v>
      </c>
      <c r="D9" s="223"/>
      <c r="E9" s="224"/>
      <c r="F9" s="175"/>
      <c r="G9" s="194"/>
      <c r="H9" s="120"/>
    </row>
    <row r="10" spans="1:57" x14ac:dyDescent="0.2">
      <c r="A10" s="191" t="s">
        <v>15</v>
      </c>
      <c r="B10" s="175"/>
      <c r="C10" s="223"/>
      <c r="D10" s="223"/>
      <c r="E10" s="223"/>
      <c r="F10" s="195"/>
      <c r="G10" s="196"/>
      <c r="H10" s="121"/>
    </row>
    <row r="11" spans="1:57" ht="13.5" customHeight="1" x14ac:dyDescent="0.2">
      <c r="A11" s="191" t="s">
        <v>16</v>
      </c>
      <c r="B11" s="175"/>
      <c r="C11" s="223" t="s">
        <v>152</v>
      </c>
      <c r="D11" s="223"/>
      <c r="E11" s="223"/>
      <c r="F11" s="197" t="s">
        <v>17</v>
      </c>
      <c r="G11" s="198"/>
      <c r="H11" s="120"/>
      <c r="BA11" s="122"/>
      <c r="BB11" s="122"/>
      <c r="BC11" s="122"/>
      <c r="BD11" s="122"/>
      <c r="BE11" s="122"/>
    </row>
    <row r="12" spans="1:57" ht="12.75" customHeight="1" x14ac:dyDescent="0.2">
      <c r="A12" s="199" t="s">
        <v>18</v>
      </c>
      <c r="B12" s="173"/>
      <c r="C12" s="225"/>
      <c r="D12" s="225"/>
      <c r="E12" s="225"/>
      <c r="F12" s="200" t="s">
        <v>19</v>
      </c>
      <c r="G12" s="201"/>
      <c r="H12" s="120"/>
    </row>
    <row r="13" spans="1:57" ht="28.5" customHeight="1" thickBot="1" x14ac:dyDescent="0.25">
      <c r="A13" s="123" t="s">
        <v>20</v>
      </c>
      <c r="B13" s="124"/>
      <c r="C13" s="124"/>
      <c r="D13" s="124"/>
      <c r="E13" s="125"/>
      <c r="F13" s="125"/>
      <c r="G13" s="126"/>
      <c r="H13" s="120"/>
    </row>
    <row r="14" spans="1:57" ht="17.25" customHeight="1" thickBot="1" x14ac:dyDescent="0.25">
      <c r="A14" s="127" t="s">
        <v>21</v>
      </c>
      <c r="B14" s="128"/>
      <c r="C14" s="129"/>
      <c r="D14" s="130" t="s">
        <v>22</v>
      </c>
      <c r="E14" s="131"/>
      <c r="F14" s="131"/>
      <c r="G14" s="129"/>
    </row>
    <row r="15" spans="1:57" ht="15.95" customHeight="1" x14ac:dyDescent="0.2">
      <c r="A15" s="132"/>
      <c r="B15" s="133" t="s">
        <v>23</v>
      </c>
      <c r="C15" s="134">
        <f>HSV</f>
        <v>0</v>
      </c>
      <c r="D15" s="135" t="str">
        <f>Rekapitulace!A13</f>
        <v>Ztížené výrobní podmínky</v>
      </c>
      <c r="E15" s="136"/>
      <c r="F15" s="137"/>
      <c r="G15" s="134">
        <f>Rekapitulace!I13</f>
        <v>0</v>
      </c>
    </row>
    <row r="16" spans="1:57" ht="15.95" customHeight="1" x14ac:dyDescent="0.2">
      <c r="A16" s="132" t="s">
        <v>24</v>
      </c>
      <c r="B16" s="133" t="s">
        <v>25</v>
      </c>
      <c r="C16" s="134">
        <f>PSV</f>
        <v>0</v>
      </c>
      <c r="D16" s="138" t="str">
        <f>Rekapitulace!A14</f>
        <v>Oborová přirážka</v>
      </c>
      <c r="E16" s="139"/>
      <c r="F16" s="140"/>
      <c r="G16" s="134">
        <f>Rekapitulace!I14</f>
        <v>0</v>
      </c>
    </row>
    <row r="17" spans="1:7" ht="15.95" customHeight="1" x14ac:dyDescent="0.2">
      <c r="A17" s="132" t="s">
        <v>26</v>
      </c>
      <c r="B17" s="133" t="s">
        <v>27</v>
      </c>
      <c r="C17" s="134">
        <f>Mont</f>
        <v>0</v>
      </c>
      <c r="D17" s="138" t="str">
        <f>Rekapitulace!A15</f>
        <v>Přesun stavebních kapacit</v>
      </c>
      <c r="E17" s="139"/>
      <c r="F17" s="140"/>
      <c r="G17" s="134">
        <f>Rekapitulace!I15</f>
        <v>0</v>
      </c>
    </row>
    <row r="18" spans="1:7" ht="15.95" customHeight="1" x14ac:dyDescent="0.2">
      <c r="A18" s="141" t="s">
        <v>28</v>
      </c>
      <c r="B18" s="142" t="s">
        <v>29</v>
      </c>
      <c r="C18" s="134">
        <f>Dodavka</f>
        <v>0</v>
      </c>
      <c r="D18" s="138" t="str">
        <f>Rekapitulace!A16</f>
        <v>Mimostaveništní doprava</v>
      </c>
      <c r="E18" s="139"/>
      <c r="F18" s="140"/>
      <c r="G18" s="134">
        <f>Rekapitulace!I16</f>
        <v>0</v>
      </c>
    </row>
    <row r="19" spans="1:7" ht="15.95" customHeight="1" x14ac:dyDescent="0.2">
      <c r="A19" s="143" t="s">
        <v>30</v>
      </c>
      <c r="B19" s="133"/>
      <c r="C19" s="134">
        <f>SUM(C15:C18)</f>
        <v>0</v>
      </c>
      <c r="D19" s="144" t="str">
        <f>Rekapitulace!A17</f>
        <v>Zařízení staveniště</v>
      </c>
      <c r="E19" s="139"/>
      <c r="F19" s="140"/>
      <c r="G19" s="134">
        <f>Rekapitulace!I17</f>
        <v>0</v>
      </c>
    </row>
    <row r="20" spans="1:7" ht="15.95" customHeight="1" x14ac:dyDescent="0.2">
      <c r="A20" s="143"/>
      <c r="B20" s="133"/>
      <c r="C20" s="134"/>
      <c r="D20" s="138" t="str">
        <f>Rekapitulace!A18</f>
        <v>Provoz investora</v>
      </c>
      <c r="E20" s="139"/>
      <c r="F20" s="140"/>
      <c r="G20" s="134">
        <f>Rekapitulace!I18</f>
        <v>0</v>
      </c>
    </row>
    <row r="21" spans="1:7" ht="15.95" customHeight="1" x14ac:dyDescent="0.2">
      <c r="A21" s="143" t="s">
        <v>31</v>
      </c>
      <c r="B21" s="133"/>
      <c r="C21" s="134">
        <f>HZS</f>
        <v>0</v>
      </c>
      <c r="D21" s="138" t="str">
        <f>Rekapitulace!A19</f>
        <v>Kompletační činnost (IČD)</v>
      </c>
      <c r="E21" s="139"/>
      <c r="F21" s="140"/>
      <c r="G21" s="134">
        <f>Rekapitulace!I19</f>
        <v>0</v>
      </c>
    </row>
    <row r="22" spans="1:7" ht="15.95" customHeight="1" x14ac:dyDescent="0.2">
      <c r="A22" s="145" t="s">
        <v>32</v>
      </c>
      <c r="B22" s="120"/>
      <c r="C22" s="134">
        <f>C19+C21</f>
        <v>0</v>
      </c>
      <c r="D22" s="138" t="s">
        <v>33</v>
      </c>
      <c r="E22" s="139"/>
      <c r="F22" s="140"/>
      <c r="G22" s="134">
        <f>G23-SUM(G15:G21)</f>
        <v>0</v>
      </c>
    </row>
    <row r="23" spans="1:7" ht="15.95" customHeight="1" thickBot="1" x14ac:dyDescent="0.25">
      <c r="A23" s="226" t="s">
        <v>34</v>
      </c>
      <c r="B23" s="227"/>
      <c r="C23" s="146">
        <f>C22+G23</f>
        <v>0</v>
      </c>
      <c r="D23" s="147" t="s">
        <v>35</v>
      </c>
      <c r="E23" s="148"/>
      <c r="F23" s="149"/>
      <c r="G23" s="134">
        <f>VRN</f>
        <v>0</v>
      </c>
    </row>
    <row r="24" spans="1:7" x14ac:dyDescent="0.2">
      <c r="A24" s="150" t="s">
        <v>36</v>
      </c>
      <c r="B24" s="151"/>
      <c r="C24" s="152"/>
      <c r="D24" s="151" t="s">
        <v>37</v>
      </c>
      <c r="E24" s="151"/>
      <c r="F24" s="153" t="s">
        <v>38</v>
      </c>
      <c r="G24" s="154"/>
    </row>
    <row r="25" spans="1:7" x14ac:dyDescent="0.2">
      <c r="A25" s="202" t="s">
        <v>39</v>
      </c>
      <c r="B25" s="203"/>
      <c r="C25" s="204"/>
      <c r="D25" s="203" t="s">
        <v>39</v>
      </c>
      <c r="E25" s="205"/>
      <c r="F25" s="206" t="s">
        <v>39</v>
      </c>
      <c r="G25" s="207"/>
    </row>
    <row r="26" spans="1:7" ht="37.5" customHeight="1" x14ac:dyDescent="0.2">
      <c r="A26" s="202" t="s">
        <v>40</v>
      </c>
      <c r="B26" s="208"/>
      <c r="C26" s="204"/>
      <c r="D26" s="203" t="s">
        <v>40</v>
      </c>
      <c r="E26" s="205"/>
      <c r="F26" s="206" t="s">
        <v>40</v>
      </c>
      <c r="G26" s="207"/>
    </row>
    <row r="27" spans="1:7" x14ac:dyDescent="0.2">
      <c r="A27" s="202"/>
      <c r="B27" s="209"/>
      <c r="C27" s="204"/>
      <c r="D27" s="203"/>
      <c r="E27" s="205"/>
      <c r="F27" s="206"/>
      <c r="G27" s="207"/>
    </row>
    <row r="28" spans="1:7" x14ac:dyDescent="0.2">
      <c r="A28" s="202" t="s">
        <v>41</v>
      </c>
      <c r="B28" s="203"/>
      <c r="C28" s="204"/>
      <c r="D28" s="206" t="s">
        <v>42</v>
      </c>
      <c r="E28" s="204"/>
      <c r="F28" s="210" t="s">
        <v>42</v>
      </c>
      <c r="G28" s="207"/>
    </row>
    <row r="29" spans="1:7" ht="69" customHeight="1" x14ac:dyDescent="0.2">
      <c r="A29" s="202"/>
      <c r="B29" s="203"/>
      <c r="C29" s="211"/>
      <c r="D29" s="212"/>
      <c r="E29" s="211"/>
      <c r="F29" s="203"/>
      <c r="G29" s="207"/>
    </row>
    <row r="30" spans="1:7" x14ac:dyDescent="0.2">
      <c r="A30" s="155" t="s">
        <v>43</v>
      </c>
      <c r="B30" s="156"/>
      <c r="C30" s="157">
        <v>21</v>
      </c>
      <c r="D30" s="156" t="s">
        <v>44</v>
      </c>
      <c r="E30" s="158"/>
      <c r="F30" s="228">
        <f>ROUND(C23-F32,0)</f>
        <v>0</v>
      </c>
      <c r="G30" s="229"/>
    </row>
    <row r="31" spans="1:7" x14ac:dyDescent="0.2">
      <c r="A31" s="155" t="s">
        <v>45</v>
      </c>
      <c r="B31" s="156"/>
      <c r="C31" s="157">
        <f>SazbaDPH1</f>
        <v>21</v>
      </c>
      <c r="D31" s="156" t="s">
        <v>46</v>
      </c>
      <c r="E31" s="158"/>
      <c r="F31" s="228">
        <f>ROUND(PRODUCT(F30,C31/100),1)</f>
        <v>0</v>
      </c>
      <c r="G31" s="229"/>
    </row>
    <row r="32" spans="1:7" x14ac:dyDescent="0.2">
      <c r="A32" s="155" t="s">
        <v>43</v>
      </c>
      <c r="B32" s="156"/>
      <c r="C32" s="157">
        <v>0</v>
      </c>
      <c r="D32" s="156" t="s">
        <v>46</v>
      </c>
      <c r="E32" s="158"/>
      <c r="F32" s="228">
        <v>0</v>
      </c>
      <c r="G32" s="229"/>
    </row>
    <row r="33" spans="1:8" x14ac:dyDescent="0.2">
      <c r="A33" s="155" t="s">
        <v>45</v>
      </c>
      <c r="B33" s="159"/>
      <c r="C33" s="160">
        <f>SazbaDPH2</f>
        <v>0</v>
      </c>
      <c r="D33" s="156" t="s">
        <v>46</v>
      </c>
      <c r="E33" s="140"/>
      <c r="F33" s="228">
        <f>ROUND(PRODUCT(F32,C33/100),1)</f>
        <v>0</v>
      </c>
      <c r="G33" s="229"/>
    </row>
    <row r="34" spans="1:8" s="164" customFormat="1" ht="19.5" customHeight="1" thickBot="1" x14ac:dyDescent="0.3">
      <c r="A34" s="161" t="s">
        <v>47</v>
      </c>
      <c r="B34" s="162"/>
      <c r="C34" s="162"/>
      <c r="D34" s="162"/>
      <c r="E34" s="163"/>
      <c r="F34" s="230">
        <f>CEILING(SUM(F30:F33),IF(SUM(F30:F33)&gt;=0,1,-1))</f>
        <v>0</v>
      </c>
      <c r="G34" s="231"/>
    </row>
    <row r="36" spans="1:8" ht="13.5" thickBot="1" x14ac:dyDescent="0.25">
      <c r="A36" s="165" t="s">
        <v>48</v>
      </c>
      <c r="B36" s="165"/>
      <c r="C36" s="165"/>
      <c r="D36" s="165"/>
      <c r="E36" s="165"/>
      <c r="F36" s="165"/>
      <c r="G36" s="165"/>
      <c r="H36" s="116" t="s">
        <v>6</v>
      </c>
    </row>
    <row r="37" spans="1:8" ht="14.25" customHeight="1" x14ac:dyDescent="0.2">
      <c r="A37" s="165"/>
      <c r="B37" s="214" t="s">
        <v>151</v>
      </c>
      <c r="C37" s="215"/>
      <c r="D37" s="215"/>
      <c r="E37" s="215"/>
      <c r="F37" s="215"/>
      <c r="G37" s="216"/>
      <c r="H37" s="116" t="s">
        <v>6</v>
      </c>
    </row>
    <row r="38" spans="1:8" ht="12.75" customHeight="1" x14ac:dyDescent="0.2">
      <c r="A38" s="166"/>
      <c r="B38" s="217"/>
      <c r="C38" s="218"/>
      <c r="D38" s="218"/>
      <c r="E38" s="218"/>
      <c r="F38" s="218"/>
      <c r="G38" s="219"/>
      <c r="H38" s="116" t="s">
        <v>6</v>
      </c>
    </row>
    <row r="39" spans="1:8" x14ac:dyDescent="0.2">
      <c r="A39" s="166"/>
      <c r="B39" s="217"/>
      <c r="C39" s="218"/>
      <c r="D39" s="218"/>
      <c r="E39" s="218"/>
      <c r="F39" s="218"/>
      <c r="G39" s="219"/>
      <c r="H39" s="116" t="s">
        <v>6</v>
      </c>
    </row>
    <row r="40" spans="1:8" x14ac:dyDescent="0.2">
      <c r="A40" s="166"/>
      <c r="B40" s="217"/>
      <c r="C40" s="218"/>
      <c r="D40" s="218"/>
      <c r="E40" s="218"/>
      <c r="F40" s="218"/>
      <c r="G40" s="219"/>
      <c r="H40" s="116" t="s">
        <v>6</v>
      </c>
    </row>
    <row r="41" spans="1:8" x14ac:dyDescent="0.2">
      <c r="A41" s="166"/>
      <c r="B41" s="217"/>
      <c r="C41" s="218"/>
      <c r="D41" s="218"/>
      <c r="E41" s="218"/>
      <c r="F41" s="218"/>
      <c r="G41" s="219"/>
      <c r="H41" s="116" t="s">
        <v>6</v>
      </c>
    </row>
    <row r="42" spans="1:8" x14ac:dyDescent="0.2">
      <c r="A42" s="166"/>
      <c r="B42" s="217"/>
      <c r="C42" s="218"/>
      <c r="D42" s="218"/>
      <c r="E42" s="218"/>
      <c r="F42" s="218"/>
      <c r="G42" s="219"/>
      <c r="H42" s="116" t="s">
        <v>6</v>
      </c>
    </row>
    <row r="43" spans="1:8" x14ac:dyDescent="0.2">
      <c r="A43" s="166"/>
      <c r="B43" s="217"/>
      <c r="C43" s="218"/>
      <c r="D43" s="218"/>
      <c r="E43" s="218"/>
      <c r="F43" s="218"/>
      <c r="G43" s="219"/>
      <c r="H43" s="116" t="s">
        <v>6</v>
      </c>
    </row>
    <row r="44" spans="1:8" x14ac:dyDescent="0.2">
      <c r="A44" s="166"/>
      <c r="B44" s="217"/>
      <c r="C44" s="218"/>
      <c r="D44" s="218"/>
      <c r="E44" s="218"/>
      <c r="F44" s="218"/>
      <c r="G44" s="219"/>
      <c r="H44" s="116" t="s">
        <v>6</v>
      </c>
    </row>
    <row r="45" spans="1:8" ht="0.75" customHeight="1" thickBot="1" x14ac:dyDescent="0.25">
      <c r="A45" s="166"/>
      <c r="B45" s="220"/>
      <c r="C45" s="221"/>
      <c r="D45" s="221"/>
      <c r="E45" s="221"/>
      <c r="F45" s="221"/>
      <c r="G45" s="222"/>
      <c r="H45" s="116" t="s">
        <v>6</v>
      </c>
    </row>
    <row r="46" spans="1:8" x14ac:dyDescent="0.2">
      <c r="B46" s="213"/>
      <c r="C46" s="213"/>
      <c r="D46" s="213"/>
      <c r="E46" s="213"/>
      <c r="F46" s="213"/>
      <c r="G46" s="213"/>
    </row>
    <row r="47" spans="1:8" x14ac:dyDescent="0.2">
      <c r="B47" s="213"/>
      <c r="C47" s="213"/>
      <c r="D47" s="213"/>
      <c r="E47" s="213"/>
      <c r="F47" s="213"/>
      <c r="G47" s="213"/>
    </row>
    <row r="48" spans="1:8" x14ac:dyDescent="0.2">
      <c r="B48" s="213"/>
      <c r="C48" s="213"/>
      <c r="D48" s="213"/>
      <c r="E48" s="213"/>
      <c r="F48" s="213"/>
      <c r="G48" s="213"/>
    </row>
    <row r="49" spans="2:7" x14ac:dyDescent="0.2">
      <c r="B49" s="213"/>
      <c r="C49" s="213"/>
      <c r="D49" s="213"/>
      <c r="E49" s="213"/>
      <c r="F49" s="213"/>
      <c r="G49" s="213"/>
    </row>
    <row r="50" spans="2:7" x14ac:dyDescent="0.2">
      <c r="B50" s="213"/>
      <c r="C50" s="213"/>
      <c r="D50" s="213"/>
      <c r="E50" s="213"/>
      <c r="F50" s="213"/>
      <c r="G50" s="213"/>
    </row>
    <row r="51" spans="2:7" x14ac:dyDescent="0.2">
      <c r="B51" s="213"/>
      <c r="C51" s="213"/>
      <c r="D51" s="213"/>
      <c r="E51" s="213"/>
      <c r="F51" s="213"/>
      <c r="G51" s="213"/>
    </row>
    <row r="52" spans="2:7" x14ac:dyDescent="0.2">
      <c r="B52" s="213"/>
      <c r="C52" s="213"/>
      <c r="D52" s="213"/>
      <c r="E52" s="213"/>
      <c r="F52" s="213"/>
      <c r="G52" s="213"/>
    </row>
    <row r="53" spans="2:7" x14ac:dyDescent="0.2">
      <c r="B53" s="213"/>
      <c r="C53" s="213"/>
      <c r="D53" s="213"/>
      <c r="E53" s="213"/>
      <c r="F53" s="213"/>
      <c r="G53" s="213"/>
    </row>
    <row r="54" spans="2:7" x14ac:dyDescent="0.2">
      <c r="B54" s="213"/>
      <c r="C54" s="213"/>
      <c r="D54" s="213"/>
      <c r="E54" s="213"/>
      <c r="F54" s="213"/>
      <c r="G54" s="213"/>
    </row>
    <row r="55" spans="2:7" x14ac:dyDescent="0.2">
      <c r="B55" s="213"/>
      <c r="C55" s="213"/>
      <c r="D55" s="213"/>
      <c r="E55" s="213"/>
      <c r="F55" s="213"/>
      <c r="G55" s="213"/>
    </row>
  </sheetData>
  <sheetProtection password="C777" sheet="1" objects="1" scenarios="1"/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2"/>
  <sheetViews>
    <sheetView workbookViewId="0">
      <selection activeCell="A19" sqref="A19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232" t="s">
        <v>49</v>
      </c>
      <c r="B1" s="233"/>
      <c r="C1" s="5" t="str">
        <f>CONCATENATE(cislostavby," ",nazevstavby)</f>
        <v>2017/016/1 Mobiliář nábytku-budova D-16-028 Holice Olomouc</v>
      </c>
      <c r="D1" s="6"/>
      <c r="E1" s="7"/>
      <c r="F1" s="6"/>
      <c r="G1" s="8" t="s">
        <v>50</v>
      </c>
      <c r="H1" s="9" t="s">
        <v>76</v>
      </c>
      <c r="I1" s="10"/>
    </row>
    <row r="2" spans="1:57" ht="13.5" thickBot="1" x14ac:dyDescent="0.25">
      <c r="A2" s="234" t="s">
        <v>51</v>
      </c>
      <c r="B2" s="235"/>
      <c r="C2" s="11" t="str">
        <f>CONCATENATE(cisloobjektu," ",nazevobjektu)</f>
        <v>SO01 Mobiliář nábytku-budova D-16-028 Holice Olomouc</v>
      </c>
      <c r="D2" s="12"/>
      <c r="E2" s="13"/>
      <c r="F2" s="12"/>
      <c r="G2" s="236" t="s">
        <v>75</v>
      </c>
      <c r="H2" s="237"/>
      <c r="I2" s="238"/>
    </row>
    <row r="3" spans="1:57" ht="13.5" thickTop="1" x14ac:dyDescent="0.2">
      <c r="F3" s="1"/>
    </row>
    <row r="4" spans="1:57" ht="19.5" customHeight="1" x14ac:dyDescent="0.25">
      <c r="A4" s="14" t="s">
        <v>52</v>
      </c>
      <c r="B4" s="15"/>
      <c r="C4" s="15"/>
      <c r="D4" s="15"/>
      <c r="E4" s="16"/>
      <c r="F4" s="15"/>
      <c r="G4" s="15"/>
      <c r="H4" s="15"/>
      <c r="I4" s="15"/>
    </row>
    <row r="5" spans="1:57" ht="13.5" thickBot="1" x14ac:dyDescent="0.25"/>
    <row r="6" spans="1:57" s="1" customFormat="1" ht="13.5" thickBot="1" x14ac:dyDescent="0.25">
      <c r="A6" s="17"/>
      <c r="B6" s="18" t="s">
        <v>53</v>
      </c>
      <c r="C6" s="18"/>
      <c r="D6" s="19"/>
      <c r="E6" s="20" t="s">
        <v>54</v>
      </c>
      <c r="F6" s="21" t="s">
        <v>55</v>
      </c>
      <c r="G6" s="21" t="s">
        <v>56</v>
      </c>
      <c r="H6" s="21" t="s">
        <v>57</v>
      </c>
      <c r="I6" s="22" t="s">
        <v>31</v>
      </c>
    </row>
    <row r="7" spans="1:57" s="1" customFormat="1" ht="13.5" thickBot="1" x14ac:dyDescent="0.25">
      <c r="A7" s="76" t="str">
        <f>Položky!A7</f>
        <v>766</v>
      </c>
      <c r="B7" s="23" t="str">
        <f>Položky!B7</f>
        <v>Konstrukce truhlářské</v>
      </c>
      <c r="D7" s="24"/>
      <c r="E7" s="77">
        <f>Položky!AZ75</f>
        <v>0</v>
      </c>
      <c r="F7" s="78">
        <f>Položky!BA75</f>
        <v>0</v>
      </c>
      <c r="G7" s="78">
        <f>Položky!BB75</f>
        <v>0</v>
      </c>
      <c r="H7" s="78">
        <f>Položky!BC75</f>
        <v>0</v>
      </c>
      <c r="I7" s="79">
        <f>Položky!BD75</f>
        <v>0</v>
      </c>
    </row>
    <row r="8" spans="1:57" s="31" customFormat="1" ht="13.5" thickBot="1" x14ac:dyDescent="0.25">
      <c r="A8" s="25"/>
      <c r="B8" s="26" t="s">
        <v>58</v>
      </c>
      <c r="C8" s="26"/>
      <c r="D8" s="27"/>
      <c r="E8" s="28">
        <f>SUM(E7:E7)</f>
        <v>0</v>
      </c>
      <c r="F8" s="29">
        <f>SUM(F7:F7)</f>
        <v>0</v>
      </c>
      <c r="G8" s="29">
        <f>SUM(G7:G7)</f>
        <v>0</v>
      </c>
      <c r="H8" s="29">
        <f>SUM(H7:H7)</f>
        <v>0</v>
      </c>
      <c r="I8" s="30">
        <f>SUM(I7:I7)</f>
        <v>0</v>
      </c>
    </row>
    <row r="9" spans="1:57" x14ac:dyDescent="0.2">
      <c r="A9" s="1"/>
      <c r="B9" s="1"/>
      <c r="C9" s="1"/>
      <c r="D9" s="1"/>
      <c r="E9" s="1"/>
      <c r="F9" s="1"/>
      <c r="G9" s="1"/>
      <c r="H9" s="1"/>
      <c r="I9" s="1"/>
    </row>
    <row r="10" spans="1:57" ht="19.5" customHeight="1" x14ac:dyDescent="0.25">
      <c r="A10" s="15" t="s">
        <v>59</v>
      </c>
      <c r="B10" s="15"/>
      <c r="C10" s="15"/>
      <c r="D10" s="15"/>
      <c r="E10" s="15"/>
      <c r="F10" s="15"/>
      <c r="G10" s="32"/>
      <c r="H10" s="15"/>
      <c r="I10" s="15"/>
      <c r="BA10" s="2"/>
      <c r="BB10" s="2"/>
      <c r="BC10" s="2"/>
      <c r="BD10" s="2"/>
      <c r="BE10" s="2"/>
    </row>
    <row r="11" spans="1:57" ht="13.5" thickBot="1" x14ac:dyDescent="0.25"/>
    <row r="12" spans="1:57" x14ac:dyDescent="0.2">
      <c r="A12" s="3" t="s">
        <v>60</v>
      </c>
      <c r="B12" s="4"/>
      <c r="C12" s="4"/>
      <c r="D12" s="33"/>
      <c r="E12" s="34" t="s">
        <v>61</v>
      </c>
      <c r="F12" s="35" t="s">
        <v>62</v>
      </c>
      <c r="G12" s="36" t="s">
        <v>63</v>
      </c>
      <c r="H12" s="37"/>
      <c r="I12" s="38" t="s">
        <v>61</v>
      </c>
    </row>
    <row r="13" spans="1:57" x14ac:dyDescent="0.2">
      <c r="A13" s="39" t="s">
        <v>143</v>
      </c>
      <c r="B13" s="40"/>
      <c r="C13" s="40"/>
      <c r="D13" s="41"/>
      <c r="E13" s="42">
        <v>0</v>
      </c>
      <c r="F13" s="43">
        <v>0</v>
      </c>
      <c r="G13" s="44">
        <f t="shared" ref="G13:G20" si="0">CHOOSE(BA13+1,HSV+PSV,HSV+PSV+Mont,HSV+PSV+Dodavka+Mont,HSV,PSV,Mont,Dodavka,Mont+Dodavka,0)</f>
        <v>0</v>
      </c>
      <c r="H13" s="45"/>
      <c r="I13" s="46">
        <f t="shared" ref="I13:I20" si="1">E13+F13*G13/100</f>
        <v>0</v>
      </c>
      <c r="BA13">
        <v>0</v>
      </c>
    </row>
    <row r="14" spans="1:57" x14ac:dyDescent="0.2">
      <c r="A14" s="39" t="s">
        <v>144</v>
      </c>
      <c r="B14" s="40"/>
      <c r="C14" s="40"/>
      <c r="D14" s="41"/>
      <c r="E14" s="42">
        <v>0</v>
      </c>
      <c r="F14" s="43">
        <v>0</v>
      </c>
      <c r="G14" s="44">
        <f t="shared" si="0"/>
        <v>0</v>
      </c>
      <c r="H14" s="45"/>
      <c r="I14" s="46">
        <f t="shared" si="1"/>
        <v>0</v>
      </c>
      <c r="BA14">
        <v>0</v>
      </c>
    </row>
    <row r="15" spans="1:57" x14ac:dyDescent="0.2">
      <c r="A15" s="39" t="s">
        <v>145</v>
      </c>
      <c r="B15" s="40"/>
      <c r="C15" s="40"/>
      <c r="D15" s="41"/>
      <c r="E15" s="42">
        <v>0</v>
      </c>
      <c r="F15" s="43">
        <v>0</v>
      </c>
      <c r="G15" s="44">
        <f t="shared" si="0"/>
        <v>0</v>
      </c>
      <c r="H15" s="45"/>
      <c r="I15" s="46">
        <f t="shared" si="1"/>
        <v>0</v>
      </c>
      <c r="BA15">
        <v>0</v>
      </c>
    </row>
    <row r="16" spans="1:57" x14ac:dyDescent="0.2">
      <c r="A16" s="39" t="s">
        <v>146</v>
      </c>
      <c r="B16" s="40"/>
      <c r="C16" s="40"/>
      <c r="D16" s="41"/>
      <c r="E16" s="42">
        <v>0</v>
      </c>
      <c r="F16" s="43">
        <v>0</v>
      </c>
      <c r="G16" s="44">
        <f t="shared" si="0"/>
        <v>0</v>
      </c>
      <c r="H16" s="45"/>
      <c r="I16" s="46">
        <f t="shared" si="1"/>
        <v>0</v>
      </c>
      <c r="BA16">
        <v>0</v>
      </c>
    </row>
    <row r="17" spans="1:53" x14ac:dyDescent="0.2">
      <c r="A17" s="39" t="s">
        <v>147</v>
      </c>
      <c r="B17" s="40"/>
      <c r="C17" s="40"/>
      <c r="D17" s="41"/>
      <c r="E17" s="42">
        <v>0</v>
      </c>
      <c r="F17" s="43">
        <v>0</v>
      </c>
      <c r="G17" s="44">
        <f t="shared" si="0"/>
        <v>0</v>
      </c>
      <c r="H17" s="45"/>
      <c r="I17" s="46">
        <f t="shared" si="1"/>
        <v>0</v>
      </c>
      <c r="BA17">
        <v>1</v>
      </c>
    </row>
    <row r="18" spans="1:53" x14ac:dyDescent="0.2">
      <c r="A18" s="39" t="s">
        <v>148</v>
      </c>
      <c r="B18" s="40"/>
      <c r="C18" s="40"/>
      <c r="D18" s="41"/>
      <c r="E18" s="42">
        <v>0</v>
      </c>
      <c r="F18" s="43">
        <v>0</v>
      </c>
      <c r="G18" s="44">
        <f t="shared" si="0"/>
        <v>0</v>
      </c>
      <c r="H18" s="45"/>
      <c r="I18" s="46">
        <f t="shared" si="1"/>
        <v>0</v>
      </c>
      <c r="BA18">
        <v>1</v>
      </c>
    </row>
    <row r="19" spans="1:53" x14ac:dyDescent="0.2">
      <c r="A19" s="39" t="s">
        <v>149</v>
      </c>
      <c r="B19" s="40"/>
      <c r="C19" s="40"/>
      <c r="D19" s="41"/>
      <c r="E19" s="42">
        <v>0</v>
      </c>
      <c r="F19" s="43">
        <v>0</v>
      </c>
      <c r="G19" s="44">
        <f t="shared" si="0"/>
        <v>0</v>
      </c>
      <c r="H19" s="45"/>
      <c r="I19" s="46">
        <f t="shared" si="1"/>
        <v>0</v>
      </c>
      <c r="BA19">
        <v>2</v>
      </c>
    </row>
    <row r="20" spans="1:53" x14ac:dyDescent="0.2">
      <c r="A20" s="39" t="s">
        <v>150</v>
      </c>
      <c r="B20" s="40"/>
      <c r="C20" s="40"/>
      <c r="D20" s="41"/>
      <c r="E20" s="42">
        <v>0</v>
      </c>
      <c r="F20" s="43">
        <v>0</v>
      </c>
      <c r="G20" s="44">
        <f t="shared" si="0"/>
        <v>0</v>
      </c>
      <c r="H20" s="45"/>
      <c r="I20" s="46">
        <f t="shared" si="1"/>
        <v>0</v>
      </c>
      <c r="BA20">
        <v>2</v>
      </c>
    </row>
    <row r="21" spans="1:53" ht="13.5" thickBot="1" x14ac:dyDescent="0.25">
      <c r="A21" s="47"/>
      <c r="B21" s="48" t="s">
        <v>64</v>
      </c>
      <c r="C21" s="49"/>
      <c r="D21" s="50"/>
      <c r="E21" s="51"/>
      <c r="F21" s="52"/>
      <c r="G21" s="52"/>
      <c r="H21" s="239">
        <f>SUM(I13:I20)</f>
        <v>0</v>
      </c>
      <c r="I21" s="240"/>
    </row>
    <row r="23" spans="1:53" x14ac:dyDescent="0.2">
      <c r="B23" s="31"/>
      <c r="F23" s="53"/>
      <c r="G23" s="54"/>
      <c r="H23" s="54"/>
      <c r="I23" s="55"/>
    </row>
    <row r="24" spans="1:53" x14ac:dyDescent="0.2">
      <c r="F24" s="53"/>
      <c r="G24" s="54"/>
      <c r="H24" s="54"/>
      <c r="I24" s="55"/>
    </row>
    <row r="25" spans="1:53" x14ac:dyDescent="0.2">
      <c r="F25" s="53"/>
      <c r="G25" s="54"/>
      <c r="H25" s="54"/>
      <c r="I25" s="55"/>
    </row>
    <row r="26" spans="1:53" x14ac:dyDescent="0.2">
      <c r="F26" s="53"/>
      <c r="G26" s="54"/>
      <c r="H26" s="54"/>
      <c r="I26" s="55"/>
    </row>
    <row r="27" spans="1:53" x14ac:dyDescent="0.2">
      <c r="F27" s="53"/>
      <c r="G27" s="54"/>
      <c r="H27" s="54"/>
      <c r="I27" s="55"/>
    </row>
    <row r="28" spans="1:53" x14ac:dyDescent="0.2">
      <c r="F28" s="53"/>
      <c r="G28" s="54"/>
      <c r="H28" s="54"/>
      <c r="I28" s="55"/>
    </row>
    <row r="29" spans="1:53" x14ac:dyDescent="0.2">
      <c r="F29" s="53"/>
      <c r="G29" s="54"/>
      <c r="H29" s="54"/>
      <c r="I29" s="55"/>
    </row>
    <row r="30" spans="1:53" x14ac:dyDescent="0.2">
      <c r="F30" s="53"/>
      <c r="G30" s="54"/>
      <c r="H30" s="54"/>
      <c r="I30" s="55"/>
    </row>
    <row r="31" spans="1:53" x14ac:dyDescent="0.2">
      <c r="F31" s="53"/>
      <c r="G31" s="54"/>
      <c r="H31" s="54"/>
      <c r="I31" s="55"/>
    </row>
    <row r="32" spans="1:53" x14ac:dyDescent="0.2">
      <c r="F32" s="53"/>
      <c r="G32" s="54"/>
      <c r="H32" s="54"/>
      <c r="I32" s="55"/>
    </row>
    <row r="33" spans="6:9" x14ac:dyDescent="0.2">
      <c r="F33" s="53"/>
      <c r="G33" s="54"/>
      <c r="H33" s="54"/>
      <c r="I33" s="55"/>
    </row>
    <row r="34" spans="6:9" x14ac:dyDescent="0.2">
      <c r="F34" s="53"/>
      <c r="G34" s="54"/>
      <c r="H34" s="54"/>
      <c r="I34" s="55"/>
    </row>
    <row r="35" spans="6:9" x14ac:dyDescent="0.2">
      <c r="F35" s="53"/>
      <c r="G35" s="54"/>
      <c r="H35" s="54"/>
      <c r="I35" s="55"/>
    </row>
    <row r="36" spans="6:9" x14ac:dyDescent="0.2">
      <c r="F36" s="53"/>
      <c r="G36" s="54"/>
      <c r="H36" s="54"/>
      <c r="I36" s="55"/>
    </row>
    <row r="37" spans="6:9" x14ac:dyDescent="0.2">
      <c r="F37" s="53"/>
      <c r="G37" s="54"/>
      <c r="H37" s="54"/>
      <c r="I37" s="55"/>
    </row>
    <row r="38" spans="6:9" x14ac:dyDescent="0.2">
      <c r="F38" s="53"/>
      <c r="G38" s="54"/>
      <c r="H38" s="54"/>
      <c r="I38" s="55"/>
    </row>
    <row r="39" spans="6:9" x14ac:dyDescent="0.2">
      <c r="F39" s="53"/>
      <c r="G39" s="54"/>
      <c r="H39" s="54"/>
      <c r="I39" s="55"/>
    </row>
    <row r="40" spans="6:9" x14ac:dyDescent="0.2">
      <c r="F40" s="53"/>
      <c r="G40" s="54"/>
      <c r="H40" s="54"/>
      <c r="I40" s="55"/>
    </row>
    <row r="41" spans="6:9" x14ac:dyDescent="0.2">
      <c r="F41" s="53"/>
      <c r="G41" s="54"/>
      <c r="H41" s="54"/>
      <c r="I41" s="55"/>
    </row>
    <row r="42" spans="6:9" x14ac:dyDescent="0.2">
      <c r="F42" s="53"/>
      <c r="G42" s="54"/>
      <c r="H42" s="54"/>
      <c r="I42" s="55"/>
    </row>
    <row r="43" spans="6:9" x14ac:dyDescent="0.2">
      <c r="F43" s="53"/>
      <c r="G43" s="54"/>
      <c r="H43" s="54"/>
      <c r="I43" s="55"/>
    </row>
    <row r="44" spans="6:9" x14ac:dyDescent="0.2">
      <c r="F44" s="53"/>
      <c r="G44" s="54"/>
      <c r="H44" s="54"/>
      <c r="I44" s="55"/>
    </row>
    <row r="45" spans="6:9" x14ac:dyDescent="0.2">
      <c r="F45" s="53"/>
      <c r="G45" s="54"/>
      <c r="H45" s="54"/>
      <c r="I45" s="55"/>
    </row>
    <row r="46" spans="6:9" x14ac:dyDescent="0.2">
      <c r="F46" s="53"/>
      <c r="G46" s="54"/>
      <c r="H46" s="54"/>
      <c r="I46" s="55"/>
    </row>
    <row r="47" spans="6:9" x14ac:dyDescent="0.2">
      <c r="F47" s="53"/>
      <c r="G47" s="54"/>
      <c r="H47" s="54"/>
      <c r="I47" s="55"/>
    </row>
    <row r="48" spans="6:9" x14ac:dyDescent="0.2">
      <c r="F48" s="53"/>
      <c r="G48" s="54"/>
      <c r="H48" s="54"/>
      <c r="I48" s="55"/>
    </row>
    <row r="49" spans="6:9" x14ac:dyDescent="0.2">
      <c r="F49" s="53"/>
      <c r="G49" s="54"/>
      <c r="H49" s="54"/>
      <c r="I49" s="55"/>
    </row>
    <row r="50" spans="6:9" x14ac:dyDescent="0.2">
      <c r="F50" s="53"/>
      <c r="G50" s="54"/>
      <c r="H50" s="54"/>
      <c r="I50" s="55"/>
    </row>
    <row r="51" spans="6:9" x14ac:dyDescent="0.2">
      <c r="F51" s="53"/>
      <c r="G51" s="54"/>
      <c r="H51" s="54"/>
      <c r="I51" s="55"/>
    </row>
    <row r="52" spans="6:9" x14ac:dyDescent="0.2">
      <c r="F52" s="53"/>
      <c r="G52" s="54"/>
      <c r="H52" s="54"/>
      <c r="I52" s="55"/>
    </row>
    <row r="53" spans="6:9" x14ac:dyDescent="0.2">
      <c r="F53" s="53"/>
      <c r="G53" s="54"/>
      <c r="H53" s="54"/>
      <c r="I53" s="55"/>
    </row>
    <row r="54" spans="6:9" x14ac:dyDescent="0.2">
      <c r="F54" s="53"/>
      <c r="G54" s="54"/>
      <c r="H54" s="54"/>
      <c r="I54" s="55"/>
    </row>
    <row r="55" spans="6:9" x14ac:dyDescent="0.2">
      <c r="F55" s="53"/>
      <c r="G55" s="54"/>
      <c r="H55" s="54"/>
      <c r="I55" s="55"/>
    </row>
    <row r="56" spans="6:9" x14ac:dyDescent="0.2">
      <c r="F56" s="53"/>
      <c r="G56" s="54"/>
      <c r="H56" s="54"/>
      <c r="I56" s="55"/>
    </row>
    <row r="57" spans="6:9" x14ac:dyDescent="0.2">
      <c r="F57" s="53"/>
      <c r="G57" s="54"/>
      <c r="H57" s="54"/>
      <c r="I57" s="55"/>
    </row>
    <row r="58" spans="6:9" x14ac:dyDescent="0.2">
      <c r="F58" s="53"/>
      <c r="G58" s="54"/>
      <c r="H58" s="54"/>
      <c r="I58" s="55"/>
    </row>
    <row r="59" spans="6:9" x14ac:dyDescent="0.2">
      <c r="F59" s="53"/>
      <c r="G59" s="54"/>
      <c r="H59" s="54"/>
      <c r="I59" s="55"/>
    </row>
    <row r="60" spans="6:9" x14ac:dyDescent="0.2">
      <c r="F60" s="53"/>
      <c r="G60" s="54"/>
      <c r="H60" s="54"/>
      <c r="I60" s="55"/>
    </row>
    <row r="61" spans="6:9" x14ac:dyDescent="0.2">
      <c r="F61" s="53"/>
      <c r="G61" s="54"/>
      <c r="H61" s="54"/>
      <c r="I61" s="55"/>
    </row>
    <row r="62" spans="6:9" x14ac:dyDescent="0.2">
      <c r="F62" s="53"/>
      <c r="G62" s="54"/>
      <c r="H62" s="54"/>
      <c r="I62" s="55"/>
    </row>
    <row r="63" spans="6:9" x14ac:dyDescent="0.2">
      <c r="F63" s="53"/>
      <c r="G63" s="54"/>
      <c r="H63" s="54"/>
      <c r="I63" s="55"/>
    </row>
    <row r="64" spans="6:9" x14ac:dyDescent="0.2">
      <c r="F64" s="53"/>
      <c r="G64" s="54"/>
      <c r="H64" s="54"/>
      <c r="I64" s="55"/>
    </row>
    <row r="65" spans="6:9" x14ac:dyDescent="0.2">
      <c r="F65" s="53"/>
      <c r="G65" s="54"/>
      <c r="H65" s="54"/>
      <c r="I65" s="55"/>
    </row>
    <row r="66" spans="6:9" x14ac:dyDescent="0.2">
      <c r="F66" s="53"/>
      <c r="G66" s="54"/>
      <c r="H66" s="54"/>
      <c r="I66" s="55"/>
    </row>
    <row r="67" spans="6:9" x14ac:dyDescent="0.2">
      <c r="F67" s="53"/>
      <c r="G67" s="54"/>
      <c r="H67" s="54"/>
      <c r="I67" s="55"/>
    </row>
    <row r="68" spans="6:9" x14ac:dyDescent="0.2">
      <c r="F68" s="53"/>
      <c r="G68" s="54"/>
      <c r="H68" s="54"/>
      <c r="I68" s="55"/>
    </row>
    <row r="69" spans="6:9" x14ac:dyDescent="0.2">
      <c r="F69" s="53"/>
      <c r="G69" s="54"/>
      <c r="H69" s="54"/>
      <c r="I69" s="55"/>
    </row>
    <row r="70" spans="6:9" x14ac:dyDescent="0.2">
      <c r="F70" s="53"/>
      <c r="G70" s="54"/>
      <c r="H70" s="54"/>
      <c r="I70" s="55"/>
    </row>
    <row r="71" spans="6:9" x14ac:dyDescent="0.2">
      <c r="F71" s="53"/>
      <c r="G71" s="54"/>
      <c r="H71" s="54"/>
      <c r="I71" s="55"/>
    </row>
    <row r="72" spans="6:9" x14ac:dyDescent="0.2">
      <c r="F72" s="53"/>
      <c r="G72" s="54"/>
      <c r="H72" s="54"/>
      <c r="I72" s="55"/>
    </row>
  </sheetData>
  <mergeCells count="4">
    <mergeCell ref="A1:B1"/>
    <mergeCell ref="A2:B2"/>
    <mergeCell ref="G2:I2"/>
    <mergeCell ref="H21:I2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Y149"/>
  <sheetViews>
    <sheetView showGridLines="0" showZeros="0" tabSelected="1" topLeftCell="A34" zoomScaleNormal="100" workbookViewId="0">
      <selection activeCell="A44" sqref="A44"/>
    </sheetView>
  </sheetViews>
  <sheetFormatPr defaultRowHeight="12.75" x14ac:dyDescent="0.2"/>
  <cols>
    <col min="1" max="1" width="6" style="56" customWidth="1"/>
    <col min="2" max="2" width="40.42578125" style="56" customWidth="1"/>
    <col min="3" max="3" width="5.5703125" style="56" customWidth="1"/>
    <col min="4" max="4" width="8.5703125" style="64" customWidth="1"/>
    <col min="5" max="5" width="9.85546875" style="56" customWidth="1"/>
    <col min="6" max="6" width="13.85546875" style="56" customWidth="1"/>
    <col min="7" max="7" width="9.42578125" style="56" customWidth="1"/>
    <col min="8" max="10" width="9.140625" style="56"/>
    <col min="11" max="11" width="75.42578125" style="56" customWidth="1"/>
    <col min="12" max="12" width="45.28515625" style="56" customWidth="1"/>
    <col min="13" max="16384" width="9.140625" style="56"/>
  </cols>
  <sheetData>
    <row r="1" spans="1:103" ht="15.75" x14ac:dyDescent="0.25">
      <c r="A1" s="241"/>
      <c r="B1" s="241"/>
      <c r="C1" s="241"/>
      <c r="D1" s="241"/>
      <c r="E1" s="241"/>
      <c r="F1" s="241"/>
    </row>
    <row r="2" spans="1:103" ht="14.25" customHeight="1" thickBot="1" x14ac:dyDescent="0.25">
      <c r="A2" s="57"/>
      <c r="B2" s="58"/>
      <c r="C2" s="58"/>
      <c r="D2" s="59"/>
      <c r="E2" s="58"/>
      <c r="F2" s="58"/>
      <c r="G2" s="82"/>
    </row>
    <row r="3" spans="1:103" ht="13.5" thickTop="1" x14ac:dyDescent="0.2">
      <c r="A3" s="80"/>
      <c r="B3" s="5" t="str">
        <f>CONCATENATE(cislostavby," ",nazevstavby)</f>
        <v>2017/016/1 Mobiliář nábytku-budova D-16-028 Holice Olomouc</v>
      </c>
      <c r="C3" s="6"/>
      <c r="D3" s="60" t="s">
        <v>65</v>
      </c>
      <c r="E3" s="61" t="str">
        <f>Rekapitulace!H1</f>
        <v>SO01</v>
      </c>
      <c r="F3" s="62"/>
    </row>
    <row r="4" spans="1:103" ht="13.5" thickBot="1" x14ac:dyDescent="0.25">
      <c r="A4" s="81"/>
      <c r="B4" s="11" t="str">
        <f>CONCATENATE(cisloobjektu," ",nazevobjektu)</f>
        <v>SO01 Mobiliář nábytku-budova D-16-028 Holice Olomouc</v>
      </c>
      <c r="C4" s="12"/>
      <c r="D4" s="242" t="str">
        <f>Rekapitulace!G2</f>
        <v>Mobiliář nábytku-budova D-16-028 Holice Olomouc</v>
      </c>
      <c r="E4" s="243"/>
      <c r="F4" s="244"/>
    </row>
    <row r="5" spans="1:103" ht="13.5" thickTop="1" x14ac:dyDescent="0.2">
      <c r="A5" s="63"/>
      <c r="B5" s="63"/>
      <c r="F5" s="65"/>
      <c r="G5" s="83"/>
    </row>
    <row r="6" spans="1:103" x14ac:dyDescent="0.2">
      <c r="A6" s="88" t="s">
        <v>66</v>
      </c>
      <c r="B6" s="88" t="s">
        <v>67</v>
      </c>
      <c r="C6" s="88" t="s">
        <v>68</v>
      </c>
      <c r="D6" s="89" t="s">
        <v>69</v>
      </c>
      <c r="E6" s="88" t="s">
        <v>70</v>
      </c>
      <c r="F6" s="90" t="s">
        <v>71</v>
      </c>
      <c r="G6" s="91" t="s">
        <v>172</v>
      </c>
    </row>
    <row r="7" spans="1:103" x14ac:dyDescent="0.2">
      <c r="A7" s="92" t="s">
        <v>77</v>
      </c>
      <c r="B7" s="93" t="s">
        <v>78</v>
      </c>
      <c r="C7" s="94"/>
      <c r="D7" s="95"/>
      <c r="E7" s="95"/>
      <c r="F7" s="96"/>
      <c r="G7" s="97"/>
      <c r="H7" s="66"/>
      <c r="N7" s="67">
        <v>1</v>
      </c>
    </row>
    <row r="8" spans="1:103" s="85" customFormat="1" x14ac:dyDescent="0.2">
      <c r="A8" s="98">
        <v>1</v>
      </c>
      <c r="B8" s="99" t="s">
        <v>81</v>
      </c>
      <c r="C8" s="100" t="s">
        <v>72</v>
      </c>
      <c r="D8" s="101">
        <v>2</v>
      </c>
      <c r="E8" s="112"/>
      <c r="F8" s="102">
        <f t="shared" ref="F8:F36" si="0">D8*E8</f>
        <v>0</v>
      </c>
      <c r="G8" s="103" t="s">
        <v>153</v>
      </c>
      <c r="N8" s="86">
        <v>2</v>
      </c>
      <c r="Z8" s="85">
        <v>12</v>
      </c>
      <c r="AA8" s="85">
        <v>0</v>
      </c>
      <c r="AB8" s="85">
        <v>4</v>
      </c>
      <c r="AY8" s="85">
        <v>2</v>
      </c>
      <c r="AZ8" s="85">
        <f t="shared" ref="AZ8:AZ28" si="1">IF(AY8=1,F8,0)</f>
        <v>0</v>
      </c>
      <c r="BA8" s="85">
        <f t="shared" ref="BA8:BA28" si="2">IF(AY8=2,F8,0)</f>
        <v>0</v>
      </c>
      <c r="BB8" s="85">
        <f t="shared" ref="BB8:BB28" si="3">IF(AY8=3,F8,0)</f>
        <v>0</v>
      </c>
      <c r="BC8" s="85">
        <f t="shared" ref="BC8:BC28" si="4">IF(AY8=4,F8,0)</f>
        <v>0</v>
      </c>
      <c r="BD8" s="85">
        <f t="shared" ref="BD8:BD28" si="5">IF(AY8=5,F8,0)</f>
        <v>0</v>
      </c>
      <c r="BZ8" s="85">
        <v>12</v>
      </c>
      <c r="CA8" s="85">
        <v>0</v>
      </c>
      <c r="CY8" s="85">
        <v>0</v>
      </c>
    </row>
    <row r="9" spans="1:103" s="85" customFormat="1" ht="22.5" x14ac:dyDescent="0.2">
      <c r="A9" s="98">
        <v>2</v>
      </c>
      <c r="B9" s="99" t="s">
        <v>82</v>
      </c>
      <c r="C9" s="100" t="s">
        <v>72</v>
      </c>
      <c r="D9" s="101">
        <v>4</v>
      </c>
      <c r="E9" s="112"/>
      <c r="F9" s="102">
        <f t="shared" si="0"/>
        <v>0</v>
      </c>
      <c r="G9" s="103" t="s">
        <v>157</v>
      </c>
      <c r="N9" s="86">
        <v>2</v>
      </c>
      <c r="Z9" s="85">
        <v>12</v>
      </c>
      <c r="AA9" s="85">
        <v>0</v>
      </c>
      <c r="AB9" s="85">
        <v>5</v>
      </c>
      <c r="AY9" s="85">
        <v>2</v>
      </c>
      <c r="AZ9" s="85">
        <f t="shared" si="1"/>
        <v>0</v>
      </c>
      <c r="BA9" s="85">
        <f t="shared" si="2"/>
        <v>0</v>
      </c>
      <c r="BB9" s="85">
        <f t="shared" si="3"/>
        <v>0</v>
      </c>
      <c r="BC9" s="85">
        <f t="shared" si="4"/>
        <v>0</v>
      </c>
      <c r="BD9" s="85">
        <f t="shared" si="5"/>
        <v>0</v>
      </c>
      <c r="BZ9" s="85">
        <v>12</v>
      </c>
      <c r="CA9" s="85">
        <v>0</v>
      </c>
      <c r="CY9" s="85">
        <v>0</v>
      </c>
    </row>
    <row r="10" spans="1:103" s="85" customFormat="1" ht="22.5" x14ac:dyDescent="0.2">
      <c r="A10" s="98">
        <v>3</v>
      </c>
      <c r="B10" s="99" t="s">
        <v>80</v>
      </c>
      <c r="C10" s="100" t="s">
        <v>72</v>
      </c>
      <c r="D10" s="101">
        <v>4</v>
      </c>
      <c r="E10" s="112"/>
      <c r="F10" s="102">
        <f t="shared" si="0"/>
        <v>0</v>
      </c>
      <c r="G10" s="103" t="s">
        <v>157</v>
      </c>
      <c r="N10" s="86">
        <v>2</v>
      </c>
      <c r="Z10" s="85">
        <v>12</v>
      </c>
      <c r="AA10" s="85">
        <v>0</v>
      </c>
      <c r="AB10" s="85">
        <v>1</v>
      </c>
      <c r="AY10" s="85">
        <v>2</v>
      </c>
      <c r="AZ10" s="85">
        <f t="shared" si="1"/>
        <v>0</v>
      </c>
      <c r="BA10" s="85">
        <f t="shared" si="2"/>
        <v>0</v>
      </c>
      <c r="BB10" s="85">
        <f t="shared" si="3"/>
        <v>0</v>
      </c>
      <c r="BC10" s="85">
        <f t="shared" si="4"/>
        <v>0</v>
      </c>
      <c r="BD10" s="85">
        <f t="shared" si="5"/>
        <v>0</v>
      </c>
      <c r="BZ10" s="85">
        <v>12</v>
      </c>
      <c r="CA10" s="85">
        <v>0</v>
      </c>
      <c r="CY10" s="85">
        <v>0</v>
      </c>
    </row>
    <row r="11" spans="1:103" s="85" customFormat="1" x14ac:dyDescent="0.2">
      <c r="A11" s="98">
        <v>4</v>
      </c>
      <c r="B11" s="99" t="s">
        <v>79</v>
      </c>
      <c r="C11" s="100" t="s">
        <v>72</v>
      </c>
      <c r="D11" s="101">
        <v>3</v>
      </c>
      <c r="E11" s="112"/>
      <c r="F11" s="102">
        <f t="shared" si="0"/>
        <v>0</v>
      </c>
      <c r="G11" s="103" t="s">
        <v>153</v>
      </c>
      <c r="N11" s="86">
        <v>2</v>
      </c>
      <c r="Z11" s="85">
        <v>12</v>
      </c>
      <c r="AA11" s="85">
        <v>0</v>
      </c>
      <c r="AB11" s="85">
        <v>11</v>
      </c>
      <c r="AY11" s="85">
        <v>2</v>
      </c>
      <c r="AZ11" s="85">
        <f t="shared" si="1"/>
        <v>0</v>
      </c>
      <c r="BA11" s="85">
        <f t="shared" si="2"/>
        <v>0</v>
      </c>
      <c r="BB11" s="85">
        <f t="shared" si="3"/>
        <v>0</v>
      </c>
      <c r="BC11" s="85">
        <f t="shared" si="4"/>
        <v>0</v>
      </c>
      <c r="BD11" s="85">
        <f t="shared" si="5"/>
        <v>0</v>
      </c>
      <c r="BZ11" s="85">
        <v>12</v>
      </c>
      <c r="CA11" s="85">
        <v>0</v>
      </c>
      <c r="CY11" s="85">
        <v>0</v>
      </c>
    </row>
    <row r="12" spans="1:103" s="85" customFormat="1" ht="22.5" x14ac:dyDescent="0.2">
      <c r="A12" s="98">
        <v>6</v>
      </c>
      <c r="B12" s="99" t="s">
        <v>86</v>
      </c>
      <c r="C12" s="100" t="s">
        <v>87</v>
      </c>
      <c r="D12" s="101">
        <v>1</v>
      </c>
      <c r="E12" s="112"/>
      <c r="F12" s="102">
        <f t="shared" si="0"/>
        <v>0</v>
      </c>
      <c r="G12" s="103" t="s">
        <v>158</v>
      </c>
      <c r="N12" s="86">
        <v>2</v>
      </c>
      <c r="Z12" s="85">
        <v>12</v>
      </c>
      <c r="AA12" s="85">
        <v>0</v>
      </c>
      <c r="AB12" s="85">
        <v>17</v>
      </c>
      <c r="AY12" s="85">
        <v>2</v>
      </c>
      <c r="AZ12" s="85">
        <f t="shared" si="1"/>
        <v>0</v>
      </c>
      <c r="BA12" s="85">
        <f t="shared" si="2"/>
        <v>0</v>
      </c>
      <c r="BB12" s="85">
        <f t="shared" si="3"/>
        <v>0</v>
      </c>
      <c r="BC12" s="85">
        <f t="shared" si="4"/>
        <v>0</v>
      </c>
      <c r="BD12" s="85">
        <f t="shared" si="5"/>
        <v>0</v>
      </c>
      <c r="BZ12" s="85">
        <v>12</v>
      </c>
      <c r="CA12" s="85">
        <v>0</v>
      </c>
      <c r="CY12" s="85">
        <v>0</v>
      </c>
    </row>
    <row r="13" spans="1:103" s="85" customFormat="1" ht="22.5" x14ac:dyDescent="0.2">
      <c r="A13" s="98">
        <v>7</v>
      </c>
      <c r="B13" s="99" t="s">
        <v>88</v>
      </c>
      <c r="C13" s="100" t="s">
        <v>72</v>
      </c>
      <c r="D13" s="101">
        <v>1</v>
      </c>
      <c r="E13" s="112"/>
      <c r="F13" s="102">
        <f t="shared" si="0"/>
        <v>0</v>
      </c>
      <c r="G13" s="103" t="s">
        <v>158</v>
      </c>
      <c r="N13" s="86">
        <v>2</v>
      </c>
      <c r="Z13" s="85">
        <v>12</v>
      </c>
      <c r="AA13" s="85">
        <v>0</v>
      </c>
      <c r="AB13" s="85">
        <v>18</v>
      </c>
      <c r="AY13" s="85">
        <v>2</v>
      </c>
      <c r="AZ13" s="85">
        <f t="shared" si="1"/>
        <v>0</v>
      </c>
      <c r="BA13" s="85">
        <f t="shared" si="2"/>
        <v>0</v>
      </c>
      <c r="BB13" s="85">
        <f t="shared" si="3"/>
        <v>0</v>
      </c>
      <c r="BC13" s="85">
        <f t="shared" si="4"/>
        <v>0</v>
      </c>
      <c r="BD13" s="85">
        <f t="shared" si="5"/>
        <v>0</v>
      </c>
      <c r="BZ13" s="85">
        <v>12</v>
      </c>
      <c r="CA13" s="85">
        <v>0</v>
      </c>
      <c r="CY13" s="85">
        <v>0</v>
      </c>
    </row>
    <row r="14" spans="1:103" s="85" customFormat="1" x14ac:dyDescent="0.2">
      <c r="A14" s="98">
        <v>8</v>
      </c>
      <c r="B14" s="99" t="s">
        <v>90</v>
      </c>
      <c r="C14" s="100" t="s">
        <v>72</v>
      </c>
      <c r="D14" s="101">
        <v>1</v>
      </c>
      <c r="E14" s="112"/>
      <c r="F14" s="102">
        <f t="shared" si="0"/>
        <v>0</v>
      </c>
      <c r="G14" s="103" t="s">
        <v>158</v>
      </c>
      <c r="N14" s="86">
        <v>2</v>
      </c>
      <c r="Z14" s="85">
        <v>12</v>
      </c>
      <c r="AA14" s="85">
        <v>0</v>
      </c>
      <c r="AB14" s="85">
        <v>19</v>
      </c>
      <c r="AY14" s="85">
        <v>2</v>
      </c>
      <c r="AZ14" s="85">
        <f t="shared" si="1"/>
        <v>0</v>
      </c>
      <c r="BA14" s="85">
        <f t="shared" si="2"/>
        <v>0</v>
      </c>
      <c r="BB14" s="85">
        <f t="shared" si="3"/>
        <v>0</v>
      </c>
      <c r="BC14" s="85">
        <f t="shared" si="4"/>
        <v>0</v>
      </c>
      <c r="BD14" s="85">
        <f t="shared" si="5"/>
        <v>0</v>
      </c>
      <c r="BZ14" s="85">
        <v>12</v>
      </c>
      <c r="CA14" s="85">
        <v>0</v>
      </c>
      <c r="CY14" s="85">
        <v>0</v>
      </c>
    </row>
    <row r="15" spans="1:103" s="85" customFormat="1" ht="22.5" x14ac:dyDescent="0.2">
      <c r="A15" s="98">
        <v>9</v>
      </c>
      <c r="B15" s="99" t="s">
        <v>89</v>
      </c>
      <c r="C15" s="100" t="s">
        <v>72</v>
      </c>
      <c r="D15" s="101">
        <v>8</v>
      </c>
      <c r="E15" s="112"/>
      <c r="F15" s="102">
        <f t="shared" si="0"/>
        <v>0</v>
      </c>
      <c r="G15" s="103" t="s">
        <v>159</v>
      </c>
      <c r="H15" s="87"/>
      <c r="N15" s="86">
        <v>2</v>
      </c>
      <c r="Z15" s="85">
        <v>12</v>
      </c>
      <c r="AA15" s="85">
        <v>0</v>
      </c>
      <c r="AB15" s="85">
        <v>14</v>
      </c>
      <c r="AY15" s="85">
        <v>2</v>
      </c>
      <c r="AZ15" s="85">
        <f t="shared" si="1"/>
        <v>0</v>
      </c>
      <c r="BA15" s="85">
        <f t="shared" si="2"/>
        <v>0</v>
      </c>
      <c r="BB15" s="85">
        <f t="shared" si="3"/>
        <v>0</v>
      </c>
      <c r="BC15" s="85">
        <f t="shared" si="4"/>
        <v>0</v>
      </c>
      <c r="BD15" s="85">
        <f t="shared" si="5"/>
        <v>0</v>
      </c>
      <c r="BZ15" s="85">
        <v>12</v>
      </c>
      <c r="CA15" s="85">
        <v>0</v>
      </c>
      <c r="CY15" s="85">
        <v>0</v>
      </c>
    </row>
    <row r="16" spans="1:103" s="85" customFormat="1" x14ac:dyDescent="0.2">
      <c r="A16" s="98">
        <v>10</v>
      </c>
      <c r="B16" s="99" t="s">
        <v>84</v>
      </c>
      <c r="C16" s="100" t="s">
        <v>72</v>
      </c>
      <c r="D16" s="101">
        <v>1</v>
      </c>
      <c r="E16" s="112"/>
      <c r="F16" s="102">
        <f t="shared" si="0"/>
        <v>0</v>
      </c>
      <c r="G16" s="103" t="s">
        <v>158</v>
      </c>
      <c r="N16" s="86">
        <v>2</v>
      </c>
      <c r="Z16" s="85">
        <v>12</v>
      </c>
      <c r="AA16" s="85">
        <v>0</v>
      </c>
      <c r="AB16" s="85">
        <v>15</v>
      </c>
      <c r="AY16" s="85">
        <v>2</v>
      </c>
      <c r="AZ16" s="85">
        <f t="shared" si="1"/>
        <v>0</v>
      </c>
      <c r="BA16" s="85">
        <f t="shared" si="2"/>
        <v>0</v>
      </c>
      <c r="BB16" s="85">
        <f t="shared" si="3"/>
        <v>0</v>
      </c>
      <c r="BC16" s="85">
        <f t="shared" si="4"/>
        <v>0</v>
      </c>
      <c r="BD16" s="85">
        <f t="shared" si="5"/>
        <v>0</v>
      </c>
      <c r="BZ16" s="85">
        <v>12</v>
      </c>
      <c r="CA16" s="85">
        <v>0</v>
      </c>
      <c r="CY16" s="85">
        <v>0</v>
      </c>
    </row>
    <row r="17" spans="1:103" s="85" customFormat="1" ht="22.5" x14ac:dyDescent="0.2">
      <c r="A17" s="98">
        <v>11</v>
      </c>
      <c r="B17" s="99" t="s">
        <v>83</v>
      </c>
      <c r="C17" s="100" t="s">
        <v>72</v>
      </c>
      <c r="D17" s="101">
        <v>3</v>
      </c>
      <c r="E17" s="112"/>
      <c r="F17" s="102">
        <f t="shared" si="0"/>
        <v>0</v>
      </c>
      <c r="G17" s="103" t="s">
        <v>160</v>
      </c>
      <c r="N17" s="86">
        <v>2</v>
      </c>
      <c r="Z17" s="85">
        <v>12</v>
      </c>
      <c r="AA17" s="85">
        <v>0</v>
      </c>
      <c r="AB17" s="85">
        <v>16</v>
      </c>
      <c r="AY17" s="85">
        <v>2</v>
      </c>
      <c r="AZ17" s="85">
        <f t="shared" si="1"/>
        <v>0</v>
      </c>
      <c r="BA17" s="85">
        <f t="shared" si="2"/>
        <v>0</v>
      </c>
      <c r="BB17" s="85">
        <f t="shared" si="3"/>
        <v>0</v>
      </c>
      <c r="BC17" s="85">
        <f t="shared" si="4"/>
        <v>0</v>
      </c>
      <c r="BD17" s="85">
        <f t="shared" si="5"/>
        <v>0</v>
      </c>
      <c r="BZ17" s="85">
        <v>12</v>
      </c>
      <c r="CA17" s="85">
        <v>0</v>
      </c>
      <c r="CY17" s="85">
        <v>0</v>
      </c>
    </row>
    <row r="18" spans="1:103" s="85" customFormat="1" x14ac:dyDescent="0.2">
      <c r="A18" s="98">
        <v>12</v>
      </c>
      <c r="B18" s="99" t="s">
        <v>85</v>
      </c>
      <c r="C18" s="100" t="s">
        <v>72</v>
      </c>
      <c r="D18" s="101">
        <v>1</v>
      </c>
      <c r="E18" s="112"/>
      <c r="F18" s="102">
        <f t="shared" si="0"/>
        <v>0</v>
      </c>
      <c r="G18" s="103" t="s">
        <v>158</v>
      </c>
      <c r="N18" s="86">
        <v>2</v>
      </c>
      <c r="Z18" s="85">
        <v>12</v>
      </c>
      <c r="AA18" s="85">
        <v>0</v>
      </c>
      <c r="AB18" s="85">
        <v>28</v>
      </c>
      <c r="AY18" s="85">
        <v>2</v>
      </c>
      <c r="AZ18" s="85">
        <f t="shared" si="1"/>
        <v>0</v>
      </c>
      <c r="BA18" s="85">
        <f t="shared" si="2"/>
        <v>0</v>
      </c>
      <c r="BB18" s="85">
        <f t="shared" si="3"/>
        <v>0</v>
      </c>
      <c r="BC18" s="85">
        <f t="shared" si="4"/>
        <v>0</v>
      </c>
      <c r="BD18" s="85">
        <f t="shared" si="5"/>
        <v>0</v>
      </c>
      <c r="BZ18" s="85">
        <v>12</v>
      </c>
      <c r="CA18" s="85">
        <v>0</v>
      </c>
      <c r="CY18" s="85">
        <v>0</v>
      </c>
    </row>
    <row r="19" spans="1:103" s="85" customFormat="1" x14ac:dyDescent="0.2">
      <c r="A19" s="98">
        <v>13</v>
      </c>
      <c r="B19" s="99" t="s">
        <v>92</v>
      </c>
      <c r="C19" s="100" t="s">
        <v>72</v>
      </c>
      <c r="D19" s="101">
        <v>2</v>
      </c>
      <c r="E19" s="112"/>
      <c r="F19" s="102">
        <f t="shared" si="0"/>
        <v>0</v>
      </c>
      <c r="G19" s="103" t="s">
        <v>161</v>
      </c>
      <c r="N19" s="86">
        <v>2</v>
      </c>
      <c r="Z19" s="85">
        <v>12</v>
      </c>
      <c r="AA19" s="85">
        <v>0</v>
      </c>
      <c r="AB19" s="85">
        <v>27</v>
      </c>
      <c r="AY19" s="85">
        <v>2</v>
      </c>
      <c r="AZ19" s="85">
        <f t="shared" si="1"/>
        <v>0</v>
      </c>
      <c r="BA19" s="85">
        <f t="shared" si="2"/>
        <v>0</v>
      </c>
      <c r="BB19" s="85">
        <f t="shared" si="3"/>
        <v>0</v>
      </c>
      <c r="BC19" s="85">
        <f t="shared" si="4"/>
        <v>0</v>
      </c>
      <c r="BD19" s="85">
        <f t="shared" si="5"/>
        <v>0</v>
      </c>
      <c r="BZ19" s="85">
        <v>12</v>
      </c>
      <c r="CA19" s="85">
        <v>0</v>
      </c>
      <c r="CY19" s="85">
        <v>0</v>
      </c>
    </row>
    <row r="20" spans="1:103" s="85" customFormat="1" x14ac:dyDescent="0.2">
      <c r="A20" s="98">
        <v>14</v>
      </c>
      <c r="B20" s="99" t="s">
        <v>91</v>
      </c>
      <c r="C20" s="100" t="s">
        <v>72</v>
      </c>
      <c r="D20" s="101">
        <v>3</v>
      </c>
      <c r="E20" s="112"/>
      <c r="F20" s="102">
        <f t="shared" si="0"/>
        <v>0</v>
      </c>
      <c r="G20" s="103" t="s">
        <v>161</v>
      </c>
      <c r="N20" s="86">
        <v>2</v>
      </c>
      <c r="Z20" s="85">
        <v>12</v>
      </c>
      <c r="AA20" s="85">
        <v>0</v>
      </c>
      <c r="AB20" s="85">
        <v>30</v>
      </c>
      <c r="AY20" s="85">
        <v>2</v>
      </c>
      <c r="AZ20" s="85">
        <f t="shared" si="1"/>
        <v>0</v>
      </c>
      <c r="BA20" s="85">
        <f t="shared" si="2"/>
        <v>0</v>
      </c>
      <c r="BB20" s="85">
        <f t="shared" si="3"/>
        <v>0</v>
      </c>
      <c r="BC20" s="85">
        <f t="shared" si="4"/>
        <v>0</v>
      </c>
      <c r="BD20" s="85">
        <f t="shared" si="5"/>
        <v>0</v>
      </c>
      <c r="BZ20" s="85">
        <v>12</v>
      </c>
      <c r="CA20" s="85">
        <v>0</v>
      </c>
      <c r="CY20" s="85">
        <v>0</v>
      </c>
    </row>
    <row r="21" spans="1:103" s="85" customFormat="1" x14ac:dyDescent="0.2">
      <c r="A21" s="98">
        <v>15</v>
      </c>
      <c r="B21" s="99" t="s">
        <v>99</v>
      </c>
      <c r="C21" s="100" t="s">
        <v>72</v>
      </c>
      <c r="D21" s="101">
        <v>3</v>
      </c>
      <c r="E21" s="112"/>
      <c r="F21" s="102">
        <f t="shared" si="0"/>
        <v>0</v>
      </c>
      <c r="G21" s="104" t="s">
        <v>162</v>
      </c>
      <c r="N21" s="86">
        <v>2</v>
      </c>
      <c r="Z21" s="85">
        <v>12</v>
      </c>
      <c r="AA21" s="85">
        <v>0</v>
      </c>
      <c r="AB21" s="85">
        <v>33</v>
      </c>
      <c r="AY21" s="85">
        <v>2</v>
      </c>
      <c r="AZ21" s="85">
        <f t="shared" si="1"/>
        <v>0</v>
      </c>
      <c r="BA21" s="85">
        <f t="shared" si="2"/>
        <v>0</v>
      </c>
      <c r="BB21" s="85">
        <f t="shared" si="3"/>
        <v>0</v>
      </c>
      <c r="BC21" s="85">
        <f t="shared" si="4"/>
        <v>0</v>
      </c>
      <c r="BD21" s="85">
        <f t="shared" si="5"/>
        <v>0</v>
      </c>
      <c r="BZ21" s="85">
        <v>12</v>
      </c>
      <c r="CA21" s="85">
        <v>0</v>
      </c>
      <c r="CY21" s="85">
        <v>0</v>
      </c>
    </row>
    <row r="22" spans="1:103" s="85" customFormat="1" x14ac:dyDescent="0.2">
      <c r="A22" s="98">
        <v>16</v>
      </c>
      <c r="B22" s="99" t="s">
        <v>100</v>
      </c>
      <c r="C22" s="100" t="s">
        <v>72</v>
      </c>
      <c r="D22" s="101">
        <v>2</v>
      </c>
      <c r="E22" s="112"/>
      <c r="F22" s="102">
        <f t="shared" si="0"/>
        <v>0</v>
      </c>
      <c r="G22" s="103" t="s">
        <v>162</v>
      </c>
      <c r="N22" s="86">
        <v>2</v>
      </c>
      <c r="Z22" s="85">
        <v>12</v>
      </c>
      <c r="AA22" s="85">
        <v>0</v>
      </c>
      <c r="AB22" s="85">
        <v>31</v>
      </c>
      <c r="AY22" s="85">
        <v>2</v>
      </c>
      <c r="AZ22" s="85">
        <f t="shared" si="1"/>
        <v>0</v>
      </c>
      <c r="BA22" s="85">
        <f t="shared" si="2"/>
        <v>0</v>
      </c>
      <c r="BB22" s="85">
        <f t="shared" si="3"/>
        <v>0</v>
      </c>
      <c r="BC22" s="85">
        <f t="shared" si="4"/>
        <v>0</v>
      </c>
      <c r="BD22" s="85">
        <f t="shared" si="5"/>
        <v>0</v>
      </c>
      <c r="BZ22" s="85">
        <v>12</v>
      </c>
      <c r="CA22" s="85">
        <v>0</v>
      </c>
      <c r="CY22" s="85">
        <v>0</v>
      </c>
    </row>
    <row r="23" spans="1:103" s="85" customFormat="1" x14ac:dyDescent="0.2">
      <c r="A23" s="98">
        <v>17</v>
      </c>
      <c r="B23" s="99" t="s">
        <v>103</v>
      </c>
      <c r="C23" s="100" t="s">
        <v>72</v>
      </c>
      <c r="D23" s="101">
        <v>2</v>
      </c>
      <c r="E23" s="112"/>
      <c r="F23" s="102">
        <f t="shared" si="0"/>
        <v>0</v>
      </c>
      <c r="G23" s="103" t="s">
        <v>162</v>
      </c>
      <c r="N23" s="86">
        <v>2</v>
      </c>
      <c r="Z23" s="85">
        <v>12</v>
      </c>
      <c r="AA23" s="85">
        <v>0</v>
      </c>
      <c r="AB23" s="85">
        <v>22</v>
      </c>
      <c r="AY23" s="85">
        <v>2</v>
      </c>
      <c r="AZ23" s="85">
        <f t="shared" si="1"/>
        <v>0</v>
      </c>
      <c r="BA23" s="85">
        <f t="shared" si="2"/>
        <v>0</v>
      </c>
      <c r="BB23" s="85">
        <f t="shared" si="3"/>
        <v>0</v>
      </c>
      <c r="BC23" s="85">
        <f t="shared" si="4"/>
        <v>0</v>
      </c>
      <c r="BD23" s="85">
        <f t="shared" si="5"/>
        <v>0</v>
      </c>
      <c r="BZ23" s="85">
        <v>12</v>
      </c>
      <c r="CA23" s="85">
        <v>0</v>
      </c>
      <c r="CY23" s="85">
        <v>0</v>
      </c>
    </row>
    <row r="24" spans="1:103" s="85" customFormat="1" x14ac:dyDescent="0.2">
      <c r="A24" s="98">
        <v>18</v>
      </c>
      <c r="B24" s="99" t="s">
        <v>102</v>
      </c>
      <c r="C24" s="100" t="s">
        <v>72</v>
      </c>
      <c r="D24" s="101">
        <v>3</v>
      </c>
      <c r="E24" s="112"/>
      <c r="F24" s="102">
        <f t="shared" si="0"/>
        <v>0</v>
      </c>
      <c r="G24" s="103" t="s">
        <v>162</v>
      </c>
      <c r="N24" s="86">
        <v>2</v>
      </c>
      <c r="Z24" s="85">
        <v>12</v>
      </c>
      <c r="AA24" s="85">
        <v>0</v>
      </c>
      <c r="AB24" s="85">
        <v>21</v>
      </c>
      <c r="AY24" s="85">
        <v>2</v>
      </c>
      <c r="AZ24" s="85">
        <f t="shared" si="1"/>
        <v>0</v>
      </c>
      <c r="BA24" s="85">
        <f t="shared" si="2"/>
        <v>0</v>
      </c>
      <c r="BB24" s="85">
        <f t="shared" si="3"/>
        <v>0</v>
      </c>
      <c r="BC24" s="85">
        <f t="shared" si="4"/>
        <v>0</v>
      </c>
      <c r="BD24" s="85">
        <f t="shared" si="5"/>
        <v>0</v>
      </c>
      <c r="BZ24" s="85">
        <v>12</v>
      </c>
      <c r="CA24" s="85">
        <v>0</v>
      </c>
      <c r="CY24" s="85">
        <v>0</v>
      </c>
    </row>
    <row r="25" spans="1:103" s="85" customFormat="1" ht="22.5" x14ac:dyDescent="0.2">
      <c r="A25" s="98">
        <v>19</v>
      </c>
      <c r="B25" s="99" t="s">
        <v>101</v>
      </c>
      <c r="C25" s="100" t="s">
        <v>72</v>
      </c>
      <c r="D25" s="101">
        <v>1</v>
      </c>
      <c r="E25" s="112"/>
      <c r="F25" s="102">
        <f t="shared" si="0"/>
        <v>0</v>
      </c>
      <c r="G25" s="103" t="s">
        <v>162</v>
      </c>
      <c r="N25" s="86">
        <v>2</v>
      </c>
      <c r="Z25" s="85">
        <v>12</v>
      </c>
      <c r="AA25" s="85">
        <v>0</v>
      </c>
      <c r="AB25" s="85">
        <v>20</v>
      </c>
      <c r="AY25" s="85">
        <v>2</v>
      </c>
      <c r="AZ25" s="85">
        <f t="shared" si="1"/>
        <v>0</v>
      </c>
      <c r="BA25" s="85">
        <f t="shared" si="2"/>
        <v>0</v>
      </c>
      <c r="BB25" s="85">
        <f t="shared" si="3"/>
        <v>0</v>
      </c>
      <c r="BC25" s="85">
        <f t="shared" si="4"/>
        <v>0</v>
      </c>
      <c r="BD25" s="85">
        <f t="shared" si="5"/>
        <v>0</v>
      </c>
      <c r="BZ25" s="85">
        <v>12</v>
      </c>
      <c r="CA25" s="85">
        <v>0</v>
      </c>
      <c r="CY25" s="85">
        <v>0</v>
      </c>
    </row>
    <row r="26" spans="1:103" s="85" customFormat="1" x14ac:dyDescent="0.2">
      <c r="A26" s="98">
        <v>20</v>
      </c>
      <c r="B26" s="99" t="s">
        <v>95</v>
      </c>
      <c r="C26" s="100" t="s">
        <v>72</v>
      </c>
      <c r="D26" s="101">
        <v>2</v>
      </c>
      <c r="E26" s="112"/>
      <c r="F26" s="102">
        <f t="shared" si="0"/>
        <v>0</v>
      </c>
      <c r="G26" s="103" t="s">
        <v>162</v>
      </c>
      <c r="N26" s="86">
        <v>2</v>
      </c>
      <c r="Z26" s="85">
        <v>12</v>
      </c>
      <c r="AA26" s="85">
        <v>0</v>
      </c>
      <c r="AB26" s="85">
        <v>23</v>
      </c>
      <c r="AY26" s="85">
        <v>2</v>
      </c>
      <c r="AZ26" s="85">
        <f t="shared" si="1"/>
        <v>0</v>
      </c>
      <c r="BA26" s="85">
        <f t="shared" si="2"/>
        <v>0</v>
      </c>
      <c r="BB26" s="85">
        <f t="shared" si="3"/>
        <v>0</v>
      </c>
      <c r="BC26" s="85">
        <f t="shared" si="4"/>
        <v>0</v>
      </c>
      <c r="BD26" s="85">
        <f t="shared" si="5"/>
        <v>0</v>
      </c>
      <c r="BZ26" s="85">
        <v>12</v>
      </c>
      <c r="CA26" s="85">
        <v>0</v>
      </c>
      <c r="CY26" s="85">
        <v>0</v>
      </c>
    </row>
    <row r="27" spans="1:103" s="85" customFormat="1" ht="22.5" x14ac:dyDescent="0.2">
      <c r="A27" s="98">
        <v>21</v>
      </c>
      <c r="B27" s="99" t="s">
        <v>94</v>
      </c>
      <c r="C27" s="100" t="s">
        <v>72</v>
      </c>
      <c r="D27" s="101">
        <v>3</v>
      </c>
      <c r="E27" s="112"/>
      <c r="F27" s="102">
        <f t="shared" si="0"/>
        <v>0</v>
      </c>
      <c r="G27" s="103" t="s">
        <v>162</v>
      </c>
      <c r="N27" s="86"/>
    </row>
    <row r="28" spans="1:103" s="85" customFormat="1" ht="22.5" x14ac:dyDescent="0.2">
      <c r="A28" s="98">
        <v>22</v>
      </c>
      <c r="B28" s="99" t="s">
        <v>93</v>
      </c>
      <c r="C28" s="100" t="s">
        <v>72</v>
      </c>
      <c r="D28" s="101">
        <v>3</v>
      </c>
      <c r="E28" s="112"/>
      <c r="F28" s="102">
        <f t="shared" si="0"/>
        <v>0</v>
      </c>
      <c r="G28" s="103" t="s">
        <v>162</v>
      </c>
      <c r="N28" s="86">
        <v>2</v>
      </c>
      <c r="Z28" s="85">
        <v>12</v>
      </c>
      <c r="AA28" s="85">
        <v>0</v>
      </c>
      <c r="AB28" s="85">
        <v>26</v>
      </c>
      <c r="AY28" s="85">
        <v>2</v>
      </c>
      <c r="AZ28" s="85">
        <f t="shared" si="1"/>
        <v>0</v>
      </c>
      <c r="BA28" s="85">
        <f t="shared" si="2"/>
        <v>0</v>
      </c>
      <c r="BB28" s="85">
        <f t="shared" si="3"/>
        <v>0</v>
      </c>
      <c r="BC28" s="85">
        <f t="shared" si="4"/>
        <v>0</v>
      </c>
      <c r="BD28" s="85">
        <f t="shared" si="5"/>
        <v>0</v>
      </c>
      <c r="BZ28" s="85">
        <v>12</v>
      </c>
      <c r="CA28" s="85">
        <v>0</v>
      </c>
      <c r="CY28" s="85">
        <v>0</v>
      </c>
    </row>
    <row r="29" spans="1:103" s="85" customFormat="1" ht="22.5" x14ac:dyDescent="0.2">
      <c r="A29" s="98">
        <v>24</v>
      </c>
      <c r="B29" s="99" t="s">
        <v>96</v>
      </c>
      <c r="C29" s="100" t="s">
        <v>72</v>
      </c>
      <c r="D29" s="101">
        <v>2</v>
      </c>
      <c r="E29" s="112"/>
      <c r="F29" s="102">
        <f t="shared" si="0"/>
        <v>0</v>
      </c>
      <c r="G29" s="103" t="s">
        <v>162</v>
      </c>
      <c r="N29" s="86">
        <v>2</v>
      </c>
      <c r="Z29" s="85">
        <v>12</v>
      </c>
      <c r="AA29" s="85">
        <v>0</v>
      </c>
      <c r="AB29" s="85">
        <v>40</v>
      </c>
      <c r="AY29" s="85">
        <v>2</v>
      </c>
      <c r="AZ29" s="85">
        <f t="shared" ref="AZ29:AZ42" si="6">IF(AY29=1,F29,0)</f>
        <v>0</v>
      </c>
      <c r="BA29" s="85">
        <f t="shared" ref="BA29:BA42" si="7">IF(AY29=2,F29,0)</f>
        <v>0</v>
      </c>
      <c r="BB29" s="85">
        <f t="shared" ref="BB29:BB42" si="8">IF(AY29=3,F29,0)</f>
        <v>0</v>
      </c>
      <c r="BC29" s="85">
        <f t="shared" ref="BC29:BC42" si="9">IF(AY29=4,F29,0)</f>
        <v>0</v>
      </c>
      <c r="BD29" s="85">
        <f t="shared" ref="BD29:BD42" si="10">IF(AY29=5,F29,0)</f>
        <v>0</v>
      </c>
      <c r="BZ29" s="85">
        <v>12</v>
      </c>
      <c r="CA29" s="85">
        <v>0</v>
      </c>
      <c r="CY29" s="85">
        <v>0</v>
      </c>
    </row>
    <row r="30" spans="1:103" s="85" customFormat="1" x14ac:dyDescent="0.2">
      <c r="A30" s="98">
        <v>26</v>
      </c>
      <c r="B30" s="99" t="s">
        <v>98</v>
      </c>
      <c r="C30" s="100" t="s">
        <v>72</v>
      </c>
      <c r="D30" s="101">
        <v>3</v>
      </c>
      <c r="E30" s="112"/>
      <c r="F30" s="102">
        <f t="shared" si="0"/>
        <v>0</v>
      </c>
      <c r="G30" s="103" t="s">
        <v>162</v>
      </c>
      <c r="N30" s="86">
        <v>2</v>
      </c>
      <c r="Z30" s="85">
        <v>12</v>
      </c>
      <c r="AA30" s="85">
        <v>0</v>
      </c>
      <c r="AB30" s="85">
        <v>41</v>
      </c>
      <c r="AY30" s="85">
        <v>2</v>
      </c>
      <c r="AZ30" s="85">
        <f t="shared" si="6"/>
        <v>0</v>
      </c>
      <c r="BA30" s="85">
        <f t="shared" si="7"/>
        <v>0</v>
      </c>
      <c r="BB30" s="85">
        <f t="shared" si="8"/>
        <v>0</v>
      </c>
      <c r="BC30" s="85">
        <f t="shared" si="9"/>
        <v>0</v>
      </c>
      <c r="BD30" s="85">
        <f t="shared" si="10"/>
        <v>0</v>
      </c>
      <c r="BZ30" s="85">
        <v>12</v>
      </c>
      <c r="CA30" s="85">
        <v>0</v>
      </c>
      <c r="CY30" s="85">
        <v>0</v>
      </c>
    </row>
    <row r="31" spans="1:103" s="85" customFormat="1" x14ac:dyDescent="0.2">
      <c r="A31" s="98">
        <v>27</v>
      </c>
      <c r="B31" s="99" t="s">
        <v>97</v>
      </c>
      <c r="C31" s="100" t="s">
        <v>72</v>
      </c>
      <c r="D31" s="101">
        <v>3</v>
      </c>
      <c r="E31" s="112"/>
      <c r="F31" s="102">
        <f t="shared" si="0"/>
        <v>0</v>
      </c>
      <c r="G31" s="103" t="s">
        <v>162</v>
      </c>
      <c r="N31" s="86">
        <v>2</v>
      </c>
      <c r="Z31" s="85">
        <v>12</v>
      </c>
      <c r="AA31" s="85">
        <v>0</v>
      </c>
      <c r="AB31" s="85">
        <v>42</v>
      </c>
      <c r="AY31" s="85">
        <v>2</v>
      </c>
      <c r="AZ31" s="85">
        <f t="shared" si="6"/>
        <v>0</v>
      </c>
      <c r="BA31" s="85">
        <f t="shared" si="7"/>
        <v>0</v>
      </c>
      <c r="BB31" s="85">
        <f t="shared" si="8"/>
        <v>0</v>
      </c>
      <c r="BC31" s="85">
        <f t="shared" si="9"/>
        <v>0</v>
      </c>
      <c r="BD31" s="85">
        <f t="shared" si="10"/>
        <v>0</v>
      </c>
      <c r="BZ31" s="85">
        <v>12</v>
      </c>
      <c r="CA31" s="85">
        <v>0</v>
      </c>
      <c r="CY31" s="85">
        <v>0</v>
      </c>
    </row>
    <row r="32" spans="1:103" s="85" customFormat="1" ht="33.75" x14ac:dyDescent="0.2">
      <c r="A32" s="98">
        <v>28</v>
      </c>
      <c r="B32" s="99" t="s">
        <v>156</v>
      </c>
      <c r="C32" s="100" t="s">
        <v>87</v>
      </c>
      <c r="D32" s="101">
        <v>2</v>
      </c>
      <c r="E32" s="112"/>
      <c r="F32" s="102">
        <f t="shared" si="0"/>
        <v>0</v>
      </c>
      <c r="G32" s="103" t="s">
        <v>163</v>
      </c>
      <c r="N32" s="86">
        <v>2</v>
      </c>
      <c r="Z32" s="85">
        <v>12</v>
      </c>
      <c r="AA32" s="85">
        <v>0</v>
      </c>
      <c r="AB32" s="85">
        <v>34</v>
      </c>
      <c r="AY32" s="85">
        <v>2</v>
      </c>
      <c r="AZ32" s="85">
        <f t="shared" si="6"/>
        <v>0</v>
      </c>
      <c r="BA32" s="85">
        <f t="shared" si="7"/>
        <v>0</v>
      </c>
      <c r="BB32" s="85">
        <f t="shared" si="8"/>
        <v>0</v>
      </c>
      <c r="BC32" s="85">
        <f t="shared" si="9"/>
        <v>0</v>
      </c>
      <c r="BD32" s="85">
        <f t="shared" si="10"/>
        <v>0</v>
      </c>
      <c r="BZ32" s="85">
        <v>12</v>
      </c>
      <c r="CA32" s="85">
        <v>0</v>
      </c>
      <c r="CY32" s="85">
        <v>0</v>
      </c>
    </row>
    <row r="33" spans="1:103" s="85" customFormat="1" ht="33.75" x14ac:dyDescent="0.2">
      <c r="A33" s="98">
        <v>29</v>
      </c>
      <c r="B33" s="99" t="s">
        <v>106</v>
      </c>
      <c r="C33" s="100" t="s">
        <v>72</v>
      </c>
      <c r="D33" s="101">
        <v>5</v>
      </c>
      <c r="E33" s="112"/>
      <c r="F33" s="102">
        <f t="shared" si="0"/>
        <v>0</v>
      </c>
      <c r="G33" s="103" t="s">
        <v>164</v>
      </c>
      <c r="H33" s="87"/>
      <c r="N33" s="86">
        <v>2</v>
      </c>
      <c r="Z33" s="85">
        <v>12</v>
      </c>
      <c r="AA33" s="85">
        <v>0</v>
      </c>
      <c r="AB33" s="85">
        <v>36</v>
      </c>
      <c r="AY33" s="85">
        <v>2</v>
      </c>
      <c r="AZ33" s="85">
        <f t="shared" si="6"/>
        <v>0</v>
      </c>
      <c r="BA33" s="85">
        <f t="shared" si="7"/>
        <v>0</v>
      </c>
      <c r="BB33" s="85">
        <f t="shared" si="8"/>
        <v>0</v>
      </c>
      <c r="BC33" s="85">
        <f t="shared" si="9"/>
        <v>0</v>
      </c>
      <c r="BD33" s="85">
        <f t="shared" si="10"/>
        <v>0</v>
      </c>
      <c r="BZ33" s="85">
        <v>12</v>
      </c>
      <c r="CA33" s="85">
        <v>0</v>
      </c>
      <c r="CY33" s="85">
        <v>0</v>
      </c>
    </row>
    <row r="34" spans="1:103" s="85" customFormat="1" ht="22.5" x14ac:dyDescent="0.2">
      <c r="A34" s="98">
        <v>30</v>
      </c>
      <c r="B34" s="99" t="s">
        <v>107</v>
      </c>
      <c r="C34" s="100" t="s">
        <v>72</v>
      </c>
      <c r="D34" s="101">
        <v>2</v>
      </c>
      <c r="E34" s="112"/>
      <c r="F34" s="102">
        <f t="shared" si="0"/>
        <v>0</v>
      </c>
      <c r="G34" s="103" t="s">
        <v>165</v>
      </c>
      <c r="N34" s="86">
        <v>2</v>
      </c>
      <c r="Z34" s="85">
        <v>12</v>
      </c>
      <c r="AA34" s="85">
        <v>0</v>
      </c>
      <c r="AB34" s="85">
        <v>37</v>
      </c>
      <c r="AY34" s="85">
        <v>2</v>
      </c>
      <c r="AZ34" s="85">
        <f t="shared" si="6"/>
        <v>0</v>
      </c>
      <c r="BA34" s="85">
        <f t="shared" si="7"/>
        <v>0</v>
      </c>
      <c r="BB34" s="85">
        <f t="shared" si="8"/>
        <v>0</v>
      </c>
      <c r="BC34" s="85">
        <f t="shared" si="9"/>
        <v>0</v>
      </c>
      <c r="BD34" s="85">
        <f t="shared" si="10"/>
        <v>0</v>
      </c>
      <c r="BZ34" s="85">
        <v>12</v>
      </c>
      <c r="CA34" s="85">
        <v>0</v>
      </c>
      <c r="CY34" s="85">
        <v>0</v>
      </c>
    </row>
    <row r="35" spans="1:103" s="85" customFormat="1" ht="22.5" x14ac:dyDescent="0.2">
      <c r="A35" s="98">
        <v>31</v>
      </c>
      <c r="B35" s="99" t="s">
        <v>109</v>
      </c>
      <c r="C35" s="100" t="s">
        <v>72</v>
      </c>
      <c r="D35" s="101">
        <v>2</v>
      </c>
      <c r="E35" s="112"/>
      <c r="F35" s="102">
        <f t="shared" si="0"/>
        <v>0</v>
      </c>
      <c r="G35" s="103" t="s">
        <v>163</v>
      </c>
      <c r="N35" s="86">
        <v>2</v>
      </c>
      <c r="Z35" s="85">
        <v>12</v>
      </c>
      <c r="AA35" s="85">
        <v>0</v>
      </c>
      <c r="AB35" s="85">
        <v>51</v>
      </c>
      <c r="AY35" s="85">
        <v>2</v>
      </c>
      <c r="AZ35" s="85">
        <f t="shared" si="6"/>
        <v>0</v>
      </c>
      <c r="BA35" s="85">
        <f t="shared" si="7"/>
        <v>0</v>
      </c>
      <c r="BB35" s="85">
        <f t="shared" si="8"/>
        <v>0</v>
      </c>
      <c r="BC35" s="85">
        <f t="shared" si="9"/>
        <v>0</v>
      </c>
      <c r="BD35" s="85">
        <f t="shared" si="10"/>
        <v>0</v>
      </c>
      <c r="BZ35" s="85">
        <v>12</v>
      </c>
      <c r="CA35" s="85">
        <v>0</v>
      </c>
      <c r="CY35" s="85">
        <v>0</v>
      </c>
    </row>
    <row r="36" spans="1:103" s="85" customFormat="1" ht="22.5" x14ac:dyDescent="0.2">
      <c r="A36" s="98">
        <v>32</v>
      </c>
      <c r="B36" s="99" t="s">
        <v>108</v>
      </c>
      <c r="C36" s="100" t="s">
        <v>72</v>
      </c>
      <c r="D36" s="101">
        <v>4</v>
      </c>
      <c r="E36" s="112"/>
      <c r="F36" s="102">
        <f t="shared" si="0"/>
        <v>0</v>
      </c>
      <c r="G36" s="103" t="s">
        <v>163</v>
      </c>
      <c r="N36" s="86">
        <v>2</v>
      </c>
      <c r="Z36" s="85">
        <v>12</v>
      </c>
      <c r="AA36" s="85">
        <v>0</v>
      </c>
      <c r="AB36" s="85">
        <v>52</v>
      </c>
      <c r="AY36" s="85">
        <v>2</v>
      </c>
      <c r="AZ36" s="85">
        <f t="shared" si="6"/>
        <v>0</v>
      </c>
      <c r="BA36" s="85">
        <f t="shared" si="7"/>
        <v>0</v>
      </c>
      <c r="BB36" s="85">
        <f t="shared" si="8"/>
        <v>0</v>
      </c>
      <c r="BC36" s="85">
        <f t="shared" si="9"/>
        <v>0</v>
      </c>
      <c r="BD36" s="85">
        <f t="shared" si="10"/>
        <v>0</v>
      </c>
      <c r="BZ36" s="85">
        <v>12</v>
      </c>
      <c r="CA36" s="85">
        <v>0</v>
      </c>
      <c r="CY36" s="85">
        <v>0</v>
      </c>
    </row>
    <row r="37" spans="1:103" s="85" customFormat="1" ht="22.5" x14ac:dyDescent="0.2">
      <c r="A37" s="98">
        <v>33</v>
      </c>
      <c r="B37" s="99" t="s">
        <v>105</v>
      </c>
      <c r="C37" s="100" t="s">
        <v>72</v>
      </c>
      <c r="D37" s="101">
        <v>4</v>
      </c>
      <c r="E37" s="112"/>
      <c r="F37" s="102">
        <f t="shared" ref="F37:F62" si="11">D37*E37</f>
        <v>0</v>
      </c>
      <c r="G37" s="103" t="s">
        <v>163</v>
      </c>
      <c r="N37" s="86">
        <v>2</v>
      </c>
      <c r="Z37" s="85">
        <v>12</v>
      </c>
      <c r="AA37" s="85">
        <v>0</v>
      </c>
      <c r="AB37" s="85">
        <v>44</v>
      </c>
      <c r="AY37" s="85">
        <v>2</v>
      </c>
      <c r="AZ37" s="85">
        <f t="shared" si="6"/>
        <v>0</v>
      </c>
      <c r="BA37" s="85">
        <f t="shared" si="7"/>
        <v>0</v>
      </c>
      <c r="BB37" s="85">
        <f t="shared" si="8"/>
        <v>0</v>
      </c>
      <c r="BC37" s="85">
        <f t="shared" si="9"/>
        <v>0</v>
      </c>
      <c r="BD37" s="85">
        <f t="shared" si="10"/>
        <v>0</v>
      </c>
      <c r="BZ37" s="85">
        <v>12</v>
      </c>
      <c r="CA37" s="85">
        <v>0</v>
      </c>
      <c r="CY37" s="85">
        <v>0</v>
      </c>
    </row>
    <row r="38" spans="1:103" s="85" customFormat="1" ht="45" x14ac:dyDescent="0.2">
      <c r="A38" s="98">
        <v>34</v>
      </c>
      <c r="B38" s="99" t="s">
        <v>104</v>
      </c>
      <c r="C38" s="100" t="s">
        <v>72</v>
      </c>
      <c r="D38" s="101">
        <v>4</v>
      </c>
      <c r="E38" s="112"/>
      <c r="F38" s="102">
        <f t="shared" si="11"/>
        <v>0</v>
      </c>
      <c r="G38" s="103" t="s">
        <v>166</v>
      </c>
      <c r="N38" s="86">
        <v>2</v>
      </c>
      <c r="Z38" s="85">
        <v>12</v>
      </c>
      <c r="AA38" s="85">
        <v>0</v>
      </c>
      <c r="AB38" s="85">
        <v>48</v>
      </c>
      <c r="AY38" s="85">
        <v>2</v>
      </c>
      <c r="AZ38" s="85">
        <f t="shared" si="6"/>
        <v>0</v>
      </c>
      <c r="BA38" s="85">
        <f t="shared" si="7"/>
        <v>0</v>
      </c>
      <c r="BB38" s="85">
        <f t="shared" si="8"/>
        <v>0</v>
      </c>
      <c r="BC38" s="85">
        <f t="shared" si="9"/>
        <v>0</v>
      </c>
      <c r="BD38" s="85">
        <f t="shared" si="10"/>
        <v>0</v>
      </c>
      <c r="BZ38" s="85">
        <v>12</v>
      </c>
      <c r="CA38" s="85">
        <v>0</v>
      </c>
      <c r="CY38" s="85">
        <v>0</v>
      </c>
    </row>
    <row r="39" spans="1:103" s="85" customFormat="1" x14ac:dyDescent="0.2">
      <c r="A39" s="98">
        <v>36</v>
      </c>
      <c r="B39" s="99" t="s">
        <v>114</v>
      </c>
      <c r="C39" s="100" t="s">
        <v>87</v>
      </c>
      <c r="D39" s="101">
        <v>1</v>
      </c>
      <c r="E39" s="112"/>
      <c r="F39" s="102">
        <f t="shared" si="11"/>
        <v>0</v>
      </c>
      <c r="G39" s="103" t="s">
        <v>167</v>
      </c>
      <c r="N39" s="86"/>
    </row>
    <row r="40" spans="1:103" s="85" customFormat="1" ht="36" customHeight="1" x14ac:dyDescent="0.2">
      <c r="A40" s="98">
        <v>37</v>
      </c>
      <c r="B40" s="99" t="s">
        <v>154</v>
      </c>
      <c r="C40" s="100" t="s">
        <v>72</v>
      </c>
      <c r="D40" s="101">
        <v>2</v>
      </c>
      <c r="E40" s="112"/>
      <c r="F40" s="102">
        <f t="shared" si="11"/>
        <v>0</v>
      </c>
      <c r="G40" s="103" t="s">
        <v>167</v>
      </c>
      <c r="N40" s="86">
        <v>2</v>
      </c>
      <c r="Z40" s="85">
        <v>12</v>
      </c>
      <c r="AA40" s="85">
        <v>0</v>
      </c>
      <c r="AB40" s="85">
        <v>61</v>
      </c>
      <c r="AY40" s="85">
        <v>2</v>
      </c>
      <c r="AZ40" s="85">
        <f t="shared" si="6"/>
        <v>0</v>
      </c>
      <c r="BA40" s="85">
        <f t="shared" si="7"/>
        <v>0</v>
      </c>
      <c r="BB40" s="85">
        <f t="shared" si="8"/>
        <v>0</v>
      </c>
      <c r="BC40" s="85">
        <f t="shared" si="9"/>
        <v>0</v>
      </c>
      <c r="BD40" s="85">
        <f t="shared" si="10"/>
        <v>0</v>
      </c>
      <c r="BZ40" s="85">
        <v>12</v>
      </c>
      <c r="CA40" s="85">
        <v>0</v>
      </c>
      <c r="CY40" s="85">
        <v>0</v>
      </c>
    </row>
    <row r="41" spans="1:103" s="85" customFormat="1" ht="35.25" customHeight="1" x14ac:dyDescent="0.2">
      <c r="A41" s="98">
        <v>38</v>
      </c>
      <c r="B41" s="99" t="s">
        <v>155</v>
      </c>
      <c r="C41" s="100" t="s">
        <v>72</v>
      </c>
      <c r="D41" s="101">
        <v>1</v>
      </c>
      <c r="E41" s="112"/>
      <c r="F41" s="102">
        <f t="shared" si="11"/>
        <v>0</v>
      </c>
      <c r="G41" s="103" t="s">
        <v>167</v>
      </c>
      <c r="N41" s="86">
        <v>2</v>
      </c>
      <c r="Z41" s="85">
        <v>12</v>
      </c>
      <c r="AA41" s="85">
        <v>0</v>
      </c>
      <c r="AB41" s="85">
        <v>55</v>
      </c>
      <c r="AY41" s="85">
        <v>2</v>
      </c>
      <c r="AZ41" s="85">
        <f t="shared" si="6"/>
        <v>0</v>
      </c>
      <c r="BA41" s="85">
        <f t="shared" si="7"/>
        <v>0</v>
      </c>
      <c r="BB41" s="85">
        <f t="shared" si="8"/>
        <v>0</v>
      </c>
      <c r="BC41" s="85">
        <f t="shared" si="9"/>
        <v>0</v>
      </c>
      <c r="BD41" s="85">
        <f t="shared" si="10"/>
        <v>0</v>
      </c>
      <c r="BZ41" s="85">
        <v>12</v>
      </c>
      <c r="CA41" s="85">
        <v>0</v>
      </c>
      <c r="CY41" s="85">
        <v>0</v>
      </c>
    </row>
    <row r="42" spans="1:103" s="85" customFormat="1" ht="22.5" x14ac:dyDescent="0.2">
      <c r="A42" s="98">
        <v>39</v>
      </c>
      <c r="B42" s="99" t="s">
        <v>115</v>
      </c>
      <c r="C42" s="100" t="s">
        <v>72</v>
      </c>
      <c r="D42" s="101">
        <v>10</v>
      </c>
      <c r="E42" s="112"/>
      <c r="F42" s="102">
        <f t="shared" si="11"/>
        <v>0</v>
      </c>
      <c r="G42" s="103" t="s">
        <v>167</v>
      </c>
      <c r="N42" s="86">
        <v>2</v>
      </c>
      <c r="Z42" s="85">
        <v>12</v>
      </c>
      <c r="AA42" s="85">
        <v>0</v>
      </c>
      <c r="AB42" s="85">
        <v>54</v>
      </c>
      <c r="AY42" s="85">
        <v>2</v>
      </c>
      <c r="AZ42" s="85">
        <f t="shared" si="6"/>
        <v>0</v>
      </c>
      <c r="BA42" s="85">
        <f t="shared" si="7"/>
        <v>0</v>
      </c>
      <c r="BB42" s="85">
        <f t="shared" si="8"/>
        <v>0</v>
      </c>
      <c r="BC42" s="85">
        <f t="shared" si="9"/>
        <v>0</v>
      </c>
      <c r="BD42" s="85">
        <f t="shared" si="10"/>
        <v>0</v>
      </c>
      <c r="BZ42" s="85">
        <v>12</v>
      </c>
      <c r="CA42" s="85">
        <v>0</v>
      </c>
      <c r="CY42" s="85">
        <v>0</v>
      </c>
    </row>
    <row r="43" spans="1:103" s="85" customFormat="1" x14ac:dyDescent="0.2">
      <c r="A43" s="98">
        <v>40</v>
      </c>
      <c r="B43" s="99" t="s">
        <v>111</v>
      </c>
      <c r="C43" s="100" t="s">
        <v>72</v>
      </c>
      <c r="D43" s="101">
        <v>2</v>
      </c>
      <c r="E43" s="112"/>
      <c r="F43" s="102">
        <f t="shared" si="11"/>
        <v>0</v>
      </c>
      <c r="G43" s="103" t="s">
        <v>167</v>
      </c>
      <c r="N43" s="86">
        <v>2</v>
      </c>
      <c r="Z43" s="85">
        <v>12</v>
      </c>
      <c r="AA43" s="85">
        <v>0</v>
      </c>
      <c r="AB43" s="85">
        <v>57</v>
      </c>
      <c r="AY43" s="85">
        <v>2</v>
      </c>
      <c r="AZ43" s="85">
        <f t="shared" ref="AZ43:AZ67" si="12">IF(AY43=1,F43,0)</f>
        <v>0</v>
      </c>
      <c r="BA43" s="85">
        <f t="shared" ref="BA43:BA67" si="13">IF(AY43=2,F43,0)</f>
        <v>0</v>
      </c>
      <c r="BB43" s="85">
        <f t="shared" ref="BB43:BB67" si="14">IF(AY43=3,F43,0)</f>
        <v>0</v>
      </c>
      <c r="BC43" s="85">
        <f t="shared" ref="BC43:BC67" si="15">IF(AY43=4,F43,0)</f>
        <v>0</v>
      </c>
      <c r="BD43" s="85">
        <f t="shared" ref="BD43:BD67" si="16">IF(AY43=5,F43,0)</f>
        <v>0</v>
      </c>
      <c r="BZ43" s="85">
        <v>12</v>
      </c>
      <c r="CA43" s="85">
        <v>0</v>
      </c>
      <c r="CY43" s="85">
        <v>0</v>
      </c>
    </row>
    <row r="44" spans="1:103" s="85" customFormat="1" ht="22.5" x14ac:dyDescent="0.2">
      <c r="A44" s="98">
        <v>41</v>
      </c>
      <c r="B44" s="99" t="s">
        <v>110</v>
      </c>
      <c r="C44" s="100" t="s">
        <v>72</v>
      </c>
      <c r="D44" s="101">
        <v>1</v>
      </c>
      <c r="E44" s="112"/>
      <c r="F44" s="102">
        <f t="shared" si="11"/>
        <v>0</v>
      </c>
      <c r="G44" s="103" t="s">
        <v>167</v>
      </c>
      <c r="N44" s="86">
        <v>2</v>
      </c>
      <c r="Z44" s="85">
        <v>12</v>
      </c>
      <c r="AA44" s="85">
        <v>0</v>
      </c>
      <c r="AB44" s="85">
        <v>60</v>
      </c>
      <c r="AY44" s="85">
        <v>2</v>
      </c>
      <c r="AZ44" s="85">
        <f t="shared" si="12"/>
        <v>0</v>
      </c>
      <c r="BA44" s="85">
        <f t="shared" si="13"/>
        <v>0</v>
      </c>
      <c r="BB44" s="85">
        <f t="shared" si="14"/>
        <v>0</v>
      </c>
      <c r="BC44" s="85">
        <f t="shared" si="15"/>
        <v>0</v>
      </c>
      <c r="BD44" s="85">
        <f t="shared" si="16"/>
        <v>0</v>
      </c>
      <c r="BZ44" s="85">
        <v>12</v>
      </c>
      <c r="CA44" s="85">
        <v>0</v>
      </c>
      <c r="CY44" s="85">
        <v>0</v>
      </c>
    </row>
    <row r="45" spans="1:103" s="85" customFormat="1" ht="22.5" x14ac:dyDescent="0.2">
      <c r="A45" s="98">
        <v>42</v>
      </c>
      <c r="B45" s="99" t="s">
        <v>112</v>
      </c>
      <c r="C45" s="100" t="s">
        <v>72</v>
      </c>
      <c r="D45" s="101">
        <v>1</v>
      </c>
      <c r="E45" s="112"/>
      <c r="F45" s="102">
        <f t="shared" si="11"/>
        <v>0</v>
      </c>
      <c r="G45" s="103" t="s">
        <v>167</v>
      </c>
      <c r="N45" s="86">
        <v>2</v>
      </c>
      <c r="Z45" s="85">
        <v>12</v>
      </c>
      <c r="AA45" s="85">
        <v>0</v>
      </c>
      <c r="AB45" s="85">
        <v>59</v>
      </c>
      <c r="AY45" s="85">
        <v>2</v>
      </c>
      <c r="AZ45" s="85">
        <f t="shared" si="12"/>
        <v>0</v>
      </c>
      <c r="BA45" s="85">
        <f t="shared" si="13"/>
        <v>0</v>
      </c>
      <c r="BB45" s="85">
        <f t="shared" si="14"/>
        <v>0</v>
      </c>
      <c r="BC45" s="85">
        <f t="shared" si="15"/>
        <v>0</v>
      </c>
      <c r="BD45" s="85">
        <f t="shared" si="16"/>
        <v>0</v>
      </c>
      <c r="BZ45" s="85">
        <v>12</v>
      </c>
      <c r="CA45" s="85">
        <v>0</v>
      </c>
      <c r="CY45" s="85">
        <v>0</v>
      </c>
    </row>
    <row r="46" spans="1:103" s="85" customFormat="1" ht="22.5" x14ac:dyDescent="0.2">
      <c r="A46" s="98">
        <v>43</v>
      </c>
      <c r="B46" s="99" t="s">
        <v>113</v>
      </c>
      <c r="C46" s="100" t="s">
        <v>72</v>
      </c>
      <c r="D46" s="101">
        <v>1</v>
      </c>
      <c r="E46" s="112"/>
      <c r="F46" s="102">
        <f t="shared" si="11"/>
        <v>0</v>
      </c>
      <c r="G46" s="103" t="s">
        <v>167</v>
      </c>
      <c r="N46" s="86">
        <v>2</v>
      </c>
      <c r="Z46" s="85">
        <v>12</v>
      </c>
      <c r="AA46" s="85">
        <v>0</v>
      </c>
      <c r="AB46" s="85">
        <v>58</v>
      </c>
      <c r="AY46" s="85">
        <v>2</v>
      </c>
      <c r="AZ46" s="85">
        <f t="shared" si="12"/>
        <v>0</v>
      </c>
      <c r="BA46" s="85">
        <f t="shared" si="13"/>
        <v>0</v>
      </c>
      <c r="BB46" s="85">
        <f t="shared" si="14"/>
        <v>0</v>
      </c>
      <c r="BC46" s="85">
        <f t="shared" si="15"/>
        <v>0</v>
      </c>
      <c r="BD46" s="85">
        <f t="shared" si="16"/>
        <v>0</v>
      </c>
      <c r="BZ46" s="85">
        <v>12</v>
      </c>
      <c r="CA46" s="85">
        <v>0</v>
      </c>
      <c r="CY46" s="85">
        <v>0</v>
      </c>
    </row>
    <row r="47" spans="1:103" s="85" customFormat="1" ht="22.5" x14ac:dyDescent="0.2">
      <c r="A47" s="98">
        <v>44</v>
      </c>
      <c r="B47" s="99" t="s">
        <v>116</v>
      </c>
      <c r="C47" s="100" t="s">
        <v>72</v>
      </c>
      <c r="D47" s="101">
        <v>1</v>
      </c>
      <c r="E47" s="112"/>
      <c r="F47" s="102">
        <f t="shared" si="11"/>
        <v>0</v>
      </c>
      <c r="G47" s="103" t="s">
        <v>168</v>
      </c>
      <c r="N47" s="86">
        <v>2</v>
      </c>
      <c r="Z47" s="85">
        <v>12</v>
      </c>
      <c r="AA47" s="85">
        <v>0</v>
      </c>
      <c r="AB47" s="85">
        <v>82</v>
      </c>
      <c r="AY47" s="85">
        <v>2</v>
      </c>
      <c r="AZ47" s="85">
        <f t="shared" si="12"/>
        <v>0</v>
      </c>
      <c r="BA47" s="85">
        <f t="shared" si="13"/>
        <v>0</v>
      </c>
      <c r="BB47" s="85">
        <f t="shared" si="14"/>
        <v>0</v>
      </c>
      <c r="BC47" s="85">
        <f t="shared" si="15"/>
        <v>0</v>
      </c>
      <c r="BD47" s="85">
        <f t="shared" si="16"/>
        <v>0</v>
      </c>
      <c r="BZ47" s="85">
        <v>12</v>
      </c>
      <c r="CA47" s="85">
        <v>0</v>
      </c>
      <c r="CY47" s="85">
        <v>0</v>
      </c>
    </row>
    <row r="48" spans="1:103" s="85" customFormat="1" ht="22.5" x14ac:dyDescent="0.2">
      <c r="A48" s="98">
        <v>45</v>
      </c>
      <c r="B48" s="99" t="s">
        <v>126</v>
      </c>
      <c r="C48" s="100" t="s">
        <v>72</v>
      </c>
      <c r="D48" s="101">
        <v>1</v>
      </c>
      <c r="E48" s="112"/>
      <c r="F48" s="102">
        <f t="shared" si="11"/>
        <v>0</v>
      </c>
      <c r="G48" s="103" t="s">
        <v>169</v>
      </c>
      <c r="N48" s="86">
        <v>2</v>
      </c>
      <c r="Z48" s="85">
        <v>12</v>
      </c>
      <c r="AA48" s="85">
        <v>0</v>
      </c>
      <c r="AB48" s="85">
        <v>83</v>
      </c>
      <c r="AY48" s="85">
        <v>2</v>
      </c>
      <c r="AZ48" s="85">
        <f t="shared" si="12"/>
        <v>0</v>
      </c>
      <c r="BA48" s="85">
        <f t="shared" si="13"/>
        <v>0</v>
      </c>
      <c r="BB48" s="85">
        <f t="shared" si="14"/>
        <v>0</v>
      </c>
      <c r="BC48" s="85">
        <f t="shared" si="15"/>
        <v>0</v>
      </c>
      <c r="BD48" s="85">
        <f t="shared" si="16"/>
        <v>0</v>
      </c>
      <c r="BZ48" s="85">
        <v>12</v>
      </c>
      <c r="CA48" s="85">
        <v>0</v>
      </c>
      <c r="CY48" s="85">
        <v>0</v>
      </c>
    </row>
    <row r="49" spans="1:103" s="85" customFormat="1" ht="22.5" x14ac:dyDescent="0.2">
      <c r="A49" s="98">
        <v>46</v>
      </c>
      <c r="B49" s="99" t="s">
        <v>125</v>
      </c>
      <c r="C49" s="100" t="s">
        <v>72</v>
      </c>
      <c r="D49" s="101">
        <v>1</v>
      </c>
      <c r="E49" s="112"/>
      <c r="F49" s="102">
        <f t="shared" si="11"/>
        <v>0</v>
      </c>
      <c r="G49" s="103" t="s">
        <v>169</v>
      </c>
      <c r="N49" s="86"/>
    </row>
    <row r="50" spans="1:103" s="85" customFormat="1" x14ac:dyDescent="0.2">
      <c r="A50" s="98">
        <v>47</v>
      </c>
      <c r="B50" s="99" t="s">
        <v>173</v>
      </c>
      <c r="C50" s="100" t="s">
        <v>72</v>
      </c>
      <c r="D50" s="101">
        <v>1</v>
      </c>
      <c r="E50" s="112"/>
      <c r="F50" s="102">
        <f t="shared" si="11"/>
        <v>0</v>
      </c>
      <c r="G50" s="103" t="s">
        <v>169</v>
      </c>
      <c r="N50" s="86">
        <v>2</v>
      </c>
      <c r="Z50" s="85">
        <v>12</v>
      </c>
      <c r="AA50" s="85">
        <v>0</v>
      </c>
      <c r="AB50" s="85">
        <v>84</v>
      </c>
      <c r="AY50" s="85">
        <v>2</v>
      </c>
      <c r="AZ50" s="85">
        <f t="shared" si="12"/>
        <v>0</v>
      </c>
      <c r="BA50" s="85">
        <f t="shared" si="13"/>
        <v>0</v>
      </c>
      <c r="BB50" s="85">
        <f t="shared" si="14"/>
        <v>0</v>
      </c>
      <c r="BC50" s="85">
        <f t="shared" si="15"/>
        <v>0</v>
      </c>
      <c r="BD50" s="85">
        <f t="shared" si="16"/>
        <v>0</v>
      </c>
      <c r="BZ50" s="85">
        <v>12</v>
      </c>
      <c r="CA50" s="85">
        <v>0</v>
      </c>
      <c r="CY50" s="85">
        <v>0</v>
      </c>
    </row>
    <row r="51" spans="1:103" s="85" customFormat="1" x14ac:dyDescent="0.2">
      <c r="A51" s="98">
        <v>48</v>
      </c>
      <c r="B51" s="99" t="s">
        <v>129</v>
      </c>
      <c r="C51" s="100" t="s">
        <v>72</v>
      </c>
      <c r="D51" s="101">
        <v>1</v>
      </c>
      <c r="E51" s="112"/>
      <c r="F51" s="102">
        <f t="shared" si="11"/>
        <v>0</v>
      </c>
      <c r="G51" s="103" t="s">
        <v>169</v>
      </c>
      <c r="N51" s="86">
        <v>2</v>
      </c>
      <c r="Z51" s="85">
        <v>12</v>
      </c>
      <c r="AA51" s="85">
        <v>0</v>
      </c>
      <c r="AB51" s="85">
        <v>91</v>
      </c>
      <c r="AY51" s="85">
        <v>2</v>
      </c>
      <c r="AZ51" s="85">
        <f t="shared" si="12"/>
        <v>0</v>
      </c>
      <c r="BA51" s="85">
        <f t="shared" si="13"/>
        <v>0</v>
      </c>
      <c r="BB51" s="85">
        <f t="shared" si="14"/>
        <v>0</v>
      </c>
      <c r="BC51" s="85">
        <f t="shared" si="15"/>
        <v>0</v>
      </c>
      <c r="BD51" s="85">
        <f t="shared" si="16"/>
        <v>0</v>
      </c>
      <c r="BZ51" s="85">
        <v>12</v>
      </c>
      <c r="CA51" s="85">
        <v>0</v>
      </c>
      <c r="CY51" s="85">
        <v>0</v>
      </c>
    </row>
    <row r="52" spans="1:103" s="85" customFormat="1" ht="22.5" x14ac:dyDescent="0.2">
      <c r="A52" s="98">
        <v>49</v>
      </c>
      <c r="B52" s="99" t="s">
        <v>128</v>
      </c>
      <c r="C52" s="100" t="s">
        <v>72</v>
      </c>
      <c r="D52" s="101">
        <v>2</v>
      </c>
      <c r="E52" s="112"/>
      <c r="F52" s="102">
        <f t="shared" si="11"/>
        <v>0</v>
      </c>
      <c r="G52" s="103" t="s">
        <v>169</v>
      </c>
      <c r="N52" s="86">
        <v>2</v>
      </c>
      <c r="Z52" s="85">
        <v>12</v>
      </c>
      <c r="AA52" s="85">
        <v>0</v>
      </c>
      <c r="AB52" s="85">
        <v>92</v>
      </c>
      <c r="AY52" s="85">
        <v>2</v>
      </c>
      <c r="AZ52" s="85">
        <f t="shared" si="12"/>
        <v>0</v>
      </c>
      <c r="BA52" s="85">
        <f t="shared" si="13"/>
        <v>0</v>
      </c>
      <c r="BB52" s="85">
        <f t="shared" si="14"/>
        <v>0</v>
      </c>
      <c r="BC52" s="85">
        <f t="shared" si="15"/>
        <v>0</v>
      </c>
      <c r="BD52" s="85">
        <f t="shared" si="16"/>
        <v>0</v>
      </c>
      <c r="BZ52" s="85">
        <v>12</v>
      </c>
      <c r="CA52" s="85">
        <v>0</v>
      </c>
      <c r="CY52" s="85">
        <v>0</v>
      </c>
    </row>
    <row r="53" spans="1:103" s="85" customFormat="1" ht="22.5" x14ac:dyDescent="0.2">
      <c r="A53" s="98">
        <v>50</v>
      </c>
      <c r="B53" s="99" t="s">
        <v>127</v>
      </c>
      <c r="C53" s="100" t="s">
        <v>72</v>
      </c>
      <c r="D53" s="101">
        <v>1</v>
      </c>
      <c r="E53" s="112"/>
      <c r="F53" s="102">
        <f t="shared" si="11"/>
        <v>0</v>
      </c>
      <c r="G53" s="103" t="s">
        <v>169</v>
      </c>
      <c r="N53" s="86">
        <v>2</v>
      </c>
      <c r="Z53" s="85">
        <v>12</v>
      </c>
      <c r="AA53" s="85">
        <v>0</v>
      </c>
      <c r="AB53" s="85">
        <v>93</v>
      </c>
      <c r="AY53" s="85">
        <v>2</v>
      </c>
      <c r="AZ53" s="85">
        <f t="shared" si="12"/>
        <v>0</v>
      </c>
      <c r="BA53" s="85">
        <f t="shared" si="13"/>
        <v>0</v>
      </c>
      <c r="BB53" s="85">
        <f t="shared" si="14"/>
        <v>0</v>
      </c>
      <c r="BC53" s="85">
        <f t="shared" si="15"/>
        <v>0</v>
      </c>
      <c r="BD53" s="85">
        <f t="shared" si="16"/>
        <v>0</v>
      </c>
      <c r="BZ53" s="85">
        <v>12</v>
      </c>
      <c r="CA53" s="85">
        <v>0</v>
      </c>
      <c r="CY53" s="85">
        <v>0</v>
      </c>
    </row>
    <row r="54" spans="1:103" s="85" customFormat="1" ht="22.5" x14ac:dyDescent="0.2">
      <c r="A54" s="98">
        <v>51</v>
      </c>
      <c r="B54" s="99" t="s">
        <v>120</v>
      </c>
      <c r="C54" s="100" t="s">
        <v>72</v>
      </c>
      <c r="D54" s="101">
        <v>1</v>
      </c>
      <c r="E54" s="112"/>
      <c r="F54" s="102">
        <f>D54*E54</f>
        <v>0</v>
      </c>
      <c r="G54" s="103" t="s">
        <v>169</v>
      </c>
      <c r="N54" s="86">
        <v>2</v>
      </c>
      <c r="Z54" s="85">
        <v>12</v>
      </c>
      <c r="AA54" s="85">
        <v>0</v>
      </c>
      <c r="AB54" s="85">
        <v>71</v>
      </c>
      <c r="AY54" s="85">
        <v>2</v>
      </c>
      <c r="AZ54" s="85">
        <f>IF(AY54=1,F54,0)</f>
        <v>0</v>
      </c>
      <c r="BA54" s="85">
        <f>IF(AY54=2,F54,0)</f>
        <v>0</v>
      </c>
      <c r="BB54" s="85">
        <f>IF(AY54=3,F54,0)</f>
        <v>0</v>
      </c>
      <c r="BC54" s="85">
        <f>IF(AY54=4,F54,0)</f>
        <v>0</v>
      </c>
      <c r="BD54" s="85">
        <f>IF(AY54=5,F54,0)</f>
        <v>0</v>
      </c>
      <c r="BZ54" s="85">
        <v>12</v>
      </c>
      <c r="CA54" s="85">
        <v>0</v>
      </c>
      <c r="CY54" s="85">
        <v>0</v>
      </c>
    </row>
    <row r="55" spans="1:103" s="85" customFormat="1" ht="22.5" x14ac:dyDescent="0.2">
      <c r="A55" s="98">
        <v>52</v>
      </c>
      <c r="B55" s="99" t="s">
        <v>121</v>
      </c>
      <c r="C55" s="100" t="s">
        <v>72</v>
      </c>
      <c r="D55" s="101">
        <v>1</v>
      </c>
      <c r="E55" s="112"/>
      <c r="F55" s="102">
        <f t="shared" si="11"/>
        <v>0</v>
      </c>
      <c r="G55" s="103" t="s">
        <v>169</v>
      </c>
      <c r="N55" s="86">
        <v>2</v>
      </c>
      <c r="Z55" s="85">
        <v>12</v>
      </c>
      <c r="AA55" s="85">
        <v>0</v>
      </c>
      <c r="AB55" s="85">
        <v>88</v>
      </c>
      <c r="AY55" s="85">
        <v>2</v>
      </c>
      <c r="AZ55" s="85">
        <f t="shared" si="12"/>
        <v>0</v>
      </c>
      <c r="BA55" s="85">
        <f t="shared" si="13"/>
        <v>0</v>
      </c>
      <c r="BB55" s="85">
        <f t="shared" si="14"/>
        <v>0</v>
      </c>
      <c r="BC55" s="85">
        <f t="shared" si="15"/>
        <v>0</v>
      </c>
      <c r="BD55" s="85">
        <f t="shared" si="16"/>
        <v>0</v>
      </c>
      <c r="BZ55" s="85">
        <v>12</v>
      </c>
      <c r="CA55" s="85">
        <v>0</v>
      </c>
      <c r="CY55" s="85">
        <v>0</v>
      </c>
    </row>
    <row r="56" spans="1:103" s="85" customFormat="1" ht="22.5" x14ac:dyDescent="0.2">
      <c r="A56" s="98">
        <v>53</v>
      </c>
      <c r="B56" s="99" t="s">
        <v>122</v>
      </c>
      <c r="C56" s="100" t="s">
        <v>72</v>
      </c>
      <c r="D56" s="101">
        <v>1</v>
      </c>
      <c r="E56" s="112"/>
      <c r="F56" s="102">
        <f t="shared" si="11"/>
        <v>0</v>
      </c>
      <c r="G56" s="103" t="s">
        <v>169</v>
      </c>
      <c r="N56" s="86">
        <v>2</v>
      </c>
      <c r="Z56" s="85">
        <v>12</v>
      </c>
      <c r="AA56" s="85">
        <v>0</v>
      </c>
      <c r="AB56" s="85">
        <v>89</v>
      </c>
      <c r="AY56" s="85">
        <v>2</v>
      </c>
      <c r="AZ56" s="85">
        <f t="shared" si="12"/>
        <v>0</v>
      </c>
      <c r="BA56" s="85">
        <f t="shared" si="13"/>
        <v>0</v>
      </c>
      <c r="BB56" s="85">
        <f t="shared" si="14"/>
        <v>0</v>
      </c>
      <c r="BC56" s="85">
        <f t="shared" si="15"/>
        <v>0</v>
      </c>
      <c r="BD56" s="85">
        <f t="shared" si="16"/>
        <v>0</v>
      </c>
      <c r="BZ56" s="85">
        <v>12</v>
      </c>
      <c r="CA56" s="85">
        <v>0</v>
      </c>
      <c r="CY56" s="85">
        <v>0</v>
      </c>
    </row>
    <row r="57" spans="1:103" s="85" customFormat="1" ht="22.5" x14ac:dyDescent="0.2">
      <c r="A57" s="98">
        <v>54</v>
      </c>
      <c r="B57" s="99" t="s">
        <v>117</v>
      </c>
      <c r="C57" s="100" t="s">
        <v>72</v>
      </c>
      <c r="D57" s="101">
        <v>1</v>
      </c>
      <c r="E57" s="112"/>
      <c r="F57" s="102">
        <f t="shared" si="11"/>
        <v>0</v>
      </c>
      <c r="G57" s="103" t="s">
        <v>169</v>
      </c>
      <c r="N57" s="86">
        <v>2</v>
      </c>
      <c r="Z57" s="85">
        <v>12</v>
      </c>
      <c r="AA57" s="85">
        <v>0</v>
      </c>
      <c r="AB57" s="85">
        <v>78</v>
      </c>
      <c r="AY57" s="85">
        <v>2</v>
      </c>
      <c r="AZ57" s="85">
        <f t="shared" si="12"/>
        <v>0</v>
      </c>
      <c r="BA57" s="85">
        <f t="shared" si="13"/>
        <v>0</v>
      </c>
      <c r="BB57" s="85">
        <f t="shared" si="14"/>
        <v>0</v>
      </c>
      <c r="BC57" s="85">
        <f t="shared" si="15"/>
        <v>0</v>
      </c>
      <c r="BD57" s="85">
        <f t="shared" si="16"/>
        <v>0</v>
      </c>
      <c r="BZ57" s="85">
        <v>12</v>
      </c>
      <c r="CA57" s="85">
        <v>0</v>
      </c>
      <c r="CY57" s="85">
        <v>0</v>
      </c>
    </row>
    <row r="58" spans="1:103" s="85" customFormat="1" ht="22.5" x14ac:dyDescent="0.2">
      <c r="A58" s="98">
        <v>55</v>
      </c>
      <c r="B58" s="99" t="s">
        <v>118</v>
      </c>
      <c r="C58" s="100" t="s">
        <v>72</v>
      </c>
      <c r="D58" s="101">
        <v>1</v>
      </c>
      <c r="E58" s="112"/>
      <c r="F58" s="102">
        <f t="shared" si="11"/>
        <v>0</v>
      </c>
      <c r="G58" s="103" t="s">
        <v>169</v>
      </c>
      <c r="N58" s="86">
        <v>2</v>
      </c>
      <c r="Z58" s="85">
        <v>12</v>
      </c>
      <c r="AA58" s="85">
        <v>0</v>
      </c>
      <c r="AB58" s="85">
        <v>77</v>
      </c>
      <c r="AY58" s="85">
        <v>2</v>
      </c>
      <c r="AZ58" s="85">
        <f t="shared" si="12"/>
        <v>0</v>
      </c>
      <c r="BA58" s="85">
        <f t="shared" si="13"/>
        <v>0</v>
      </c>
      <c r="BB58" s="85">
        <f t="shared" si="14"/>
        <v>0</v>
      </c>
      <c r="BC58" s="85">
        <f t="shared" si="15"/>
        <v>0</v>
      </c>
      <c r="BD58" s="85">
        <f t="shared" si="16"/>
        <v>0</v>
      </c>
      <c r="BZ58" s="85">
        <v>12</v>
      </c>
      <c r="CA58" s="85">
        <v>0</v>
      </c>
      <c r="CY58" s="85">
        <v>0</v>
      </c>
    </row>
    <row r="59" spans="1:103" s="85" customFormat="1" ht="22.5" x14ac:dyDescent="0.2">
      <c r="A59" s="98">
        <v>56</v>
      </c>
      <c r="B59" s="99" t="s">
        <v>119</v>
      </c>
      <c r="C59" s="100" t="s">
        <v>72</v>
      </c>
      <c r="D59" s="101">
        <v>2</v>
      </c>
      <c r="E59" s="112"/>
      <c r="F59" s="102">
        <f t="shared" si="11"/>
        <v>0</v>
      </c>
      <c r="G59" s="103" t="s">
        <v>169</v>
      </c>
      <c r="N59" s="86">
        <v>2</v>
      </c>
      <c r="Z59" s="85">
        <v>12</v>
      </c>
      <c r="AA59" s="85">
        <v>0</v>
      </c>
      <c r="AB59" s="85">
        <v>76</v>
      </c>
      <c r="AY59" s="85">
        <v>2</v>
      </c>
      <c r="AZ59" s="85">
        <f t="shared" si="12"/>
        <v>0</v>
      </c>
      <c r="BA59" s="85">
        <f t="shared" si="13"/>
        <v>0</v>
      </c>
      <c r="BB59" s="85">
        <f t="shared" si="14"/>
        <v>0</v>
      </c>
      <c r="BC59" s="85">
        <f t="shared" si="15"/>
        <v>0</v>
      </c>
      <c r="BD59" s="85">
        <f t="shared" si="16"/>
        <v>0</v>
      </c>
      <c r="BZ59" s="85">
        <v>12</v>
      </c>
      <c r="CA59" s="85">
        <v>0</v>
      </c>
      <c r="CY59" s="85">
        <v>0</v>
      </c>
    </row>
    <row r="60" spans="1:103" s="85" customFormat="1" ht="22.5" x14ac:dyDescent="0.2">
      <c r="A60" s="98">
        <v>57</v>
      </c>
      <c r="B60" s="99" t="s">
        <v>123</v>
      </c>
      <c r="C60" s="100" t="s">
        <v>72</v>
      </c>
      <c r="D60" s="101">
        <v>3</v>
      </c>
      <c r="E60" s="112"/>
      <c r="F60" s="102">
        <f t="shared" si="11"/>
        <v>0</v>
      </c>
      <c r="G60" s="103" t="s">
        <v>169</v>
      </c>
      <c r="N60" s="86">
        <v>2</v>
      </c>
      <c r="Z60" s="85">
        <v>12</v>
      </c>
      <c r="AA60" s="85">
        <v>0</v>
      </c>
      <c r="AB60" s="85">
        <v>81</v>
      </c>
      <c r="AY60" s="85">
        <v>2</v>
      </c>
      <c r="AZ60" s="85">
        <f t="shared" si="12"/>
        <v>0</v>
      </c>
      <c r="BA60" s="85">
        <f t="shared" si="13"/>
        <v>0</v>
      </c>
      <c r="BB60" s="85">
        <f t="shared" si="14"/>
        <v>0</v>
      </c>
      <c r="BC60" s="85">
        <f t="shared" si="15"/>
        <v>0</v>
      </c>
      <c r="BD60" s="85">
        <f t="shared" si="16"/>
        <v>0</v>
      </c>
      <c r="BZ60" s="85">
        <v>12</v>
      </c>
      <c r="CA60" s="85">
        <v>0</v>
      </c>
      <c r="CY60" s="85">
        <v>0</v>
      </c>
    </row>
    <row r="61" spans="1:103" s="85" customFormat="1" ht="22.5" x14ac:dyDescent="0.2">
      <c r="A61" s="98">
        <v>58</v>
      </c>
      <c r="B61" s="99" t="s">
        <v>124</v>
      </c>
      <c r="C61" s="100" t="s">
        <v>72</v>
      </c>
      <c r="D61" s="101">
        <v>1</v>
      </c>
      <c r="E61" s="112"/>
      <c r="F61" s="102">
        <f t="shared" si="11"/>
        <v>0</v>
      </c>
      <c r="G61" s="103" t="s">
        <v>169</v>
      </c>
      <c r="N61" s="86">
        <v>2</v>
      </c>
      <c r="Z61" s="85">
        <v>12</v>
      </c>
      <c r="AA61" s="85">
        <v>0</v>
      </c>
      <c r="AB61" s="85">
        <v>80</v>
      </c>
      <c r="AY61" s="85">
        <v>2</v>
      </c>
      <c r="AZ61" s="85">
        <f t="shared" si="12"/>
        <v>0</v>
      </c>
      <c r="BA61" s="85">
        <f t="shared" si="13"/>
        <v>0</v>
      </c>
      <c r="BB61" s="85">
        <f t="shared" si="14"/>
        <v>0</v>
      </c>
      <c r="BC61" s="85">
        <f t="shared" si="15"/>
        <v>0</v>
      </c>
      <c r="BD61" s="85">
        <f t="shared" si="16"/>
        <v>0</v>
      </c>
      <c r="BZ61" s="85">
        <v>12</v>
      </c>
      <c r="CA61" s="85">
        <v>0</v>
      </c>
      <c r="CY61" s="85">
        <v>0</v>
      </c>
    </row>
    <row r="62" spans="1:103" s="85" customFormat="1" x14ac:dyDescent="0.2">
      <c r="A62" s="98">
        <v>62</v>
      </c>
      <c r="B62" s="99" t="s">
        <v>136</v>
      </c>
      <c r="C62" s="100" t="s">
        <v>72</v>
      </c>
      <c r="D62" s="101">
        <v>1</v>
      </c>
      <c r="E62" s="112"/>
      <c r="F62" s="102">
        <f t="shared" si="11"/>
        <v>0</v>
      </c>
      <c r="G62" s="103" t="s">
        <v>171</v>
      </c>
      <c r="N62" s="86">
        <v>2</v>
      </c>
      <c r="Z62" s="85">
        <v>12</v>
      </c>
      <c r="AA62" s="85">
        <v>0</v>
      </c>
      <c r="AB62" s="85">
        <v>98</v>
      </c>
      <c r="AY62" s="85">
        <v>2</v>
      </c>
      <c r="AZ62" s="85">
        <f t="shared" si="12"/>
        <v>0</v>
      </c>
      <c r="BA62" s="85">
        <f t="shared" si="13"/>
        <v>0</v>
      </c>
      <c r="BB62" s="85">
        <f t="shared" si="14"/>
        <v>0</v>
      </c>
      <c r="BC62" s="85">
        <f t="shared" si="15"/>
        <v>0</v>
      </c>
      <c r="BD62" s="85">
        <f t="shared" si="16"/>
        <v>0</v>
      </c>
      <c r="BZ62" s="85">
        <v>12</v>
      </c>
      <c r="CA62" s="85">
        <v>0</v>
      </c>
      <c r="CY62" s="85">
        <v>0</v>
      </c>
    </row>
    <row r="63" spans="1:103" s="85" customFormat="1" x14ac:dyDescent="0.2">
      <c r="A63" s="98">
        <v>63</v>
      </c>
      <c r="B63" s="99" t="s">
        <v>135</v>
      </c>
      <c r="C63" s="100" t="s">
        <v>72</v>
      </c>
      <c r="D63" s="101">
        <v>1</v>
      </c>
      <c r="E63" s="112"/>
      <c r="F63" s="102">
        <f t="shared" ref="F63:F74" si="17">D63*E63</f>
        <v>0</v>
      </c>
      <c r="G63" s="103" t="s">
        <v>171</v>
      </c>
      <c r="N63" s="86">
        <v>2</v>
      </c>
      <c r="Z63" s="85">
        <v>12</v>
      </c>
      <c r="AA63" s="85">
        <v>0</v>
      </c>
      <c r="AB63" s="85">
        <v>99</v>
      </c>
      <c r="AY63" s="85">
        <v>2</v>
      </c>
      <c r="AZ63" s="85">
        <f t="shared" si="12"/>
        <v>0</v>
      </c>
      <c r="BA63" s="85">
        <f t="shared" si="13"/>
        <v>0</v>
      </c>
      <c r="BB63" s="85">
        <f t="shared" si="14"/>
        <v>0</v>
      </c>
      <c r="BC63" s="85">
        <f t="shared" si="15"/>
        <v>0</v>
      </c>
      <c r="BD63" s="85">
        <f t="shared" si="16"/>
        <v>0</v>
      </c>
      <c r="BZ63" s="85">
        <v>12</v>
      </c>
      <c r="CA63" s="85">
        <v>0</v>
      </c>
      <c r="CY63" s="85">
        <v>0</v>
      </c>
    </row>
    <row r="64" spans="1:103" s="85" customFormat="1" ht="22.5" x14ac:dyDescent="0.2">
      <c r="A64" s="98">
        <v>64</v>
      </c>
      <c r="B64" s="99" t="s">
        <v>137</v>
      </c>
      <c r="C64" s="100" t="s">
        <v>72</v>
      </c>
      <c r="D64" s="101">
        <v>1</v>
      </c>
      <c r="E64" s="112"/>
      <c r="F64" s="102">
        <f t="shared" si="17"/>
        <v>0</v>
      </c>
      <c r="G64" s="103" t="s">
        <v>171</v>
      </c>
      <c r="N64" s="86">
        <v>2</v>
      </c>
      <c r="Z64" s="85">
        <v>12</v>
      </c>
      <c r="AA64" s="85">
        <v>0</v>
      </c>
      <c r="AB64" s="85">
        <v>106</v>
      </c>
      <c r="AY64" s="85">
        <v>2</v>
      </c>
      <c r="AZ64" s="85">
        <f t="shared" si="12"/>
        <v>0</v>
      </c>
      <c r="BA64" s="85">
        <f t="shared" si="13"/>
        <v>0</v>
      </c>
      <c r="BB64" s="85">
        <f t="shared" si="14"/>
        <v>0</v>
      </c>
      <c r="BC64" s="85">
        <f t="shared" si="15"/>
        <v>0</v>
      </c>
      <c r="BD64" s="85">
        <f t="shared" si="16"/>
        <v>0</v>
      </c>
      <c r="BZ64" s="85">
        <v>12</v>
      </c>
      <c r="CA64" s="85">
        <v>0</v>
      </c>
      <c r="CY64" s="85">
        <v>0</v>
      </c>
    </row>
    <row r="65" spans="1:103" s="85" customFormat="1" x14ac:dyDescent="0.2">
      <c r="A65" s="98">
        <v>65</v>
      </c>
      <c r="B65" s="99" t="s">
        <v>133</v>
      </c>
      <c r="C65" s="100" t="s">
        <v>72</v>
      </c>
      <c r="D65" s="101">
        <v>2</v>
      </c>
      <c r="E65" s="112"/>
      <c r="F65" s="102">
        <f t="shared" si="17"/>
        <v>0</v>
      </c>
      <c r="G65" s="103" t="s">
        <v>171</v>
      </c>
      <c r="N65" s="86">
        <v>2</v>
      </c>
      <c r="Z65" s="85">
        <v>12</v>
      </c>
      <c r="AA65" s="85">
        <v>0</v>
      </c>
      <c r="AB65" s="85">
        <v>107</v>
      </c>
      <c r="AY65" s="85">
        <v>2</v>
      </c>
      <c r="AZ65" s="85">
        <f t="shared" si="12"/>
        <v>0</v>
      </c>
      <c r="BA65" s="85">
        <f t="shared" si="13"/>
        <v>0</v>
      </c>
      <c r="BB65" s="85">
        <f t="shared" si="14"/>
        <v>0</v>
      </c>
      <c r="BC65" s="85">
        <f t="shared" si="15"/>
        <v>0</v>
      </c>
      <c r="BD65" s="85">
        <f t="shared" si="16"/>
        <v>0</v>
      </c>
      <c r="BZ65" s="85">
        <v>12</v>
      </c>
      <c r="CA65" s="85">
        <v>0</v>
      </c>
      <c r="CY65" s="85">
        <v>0</v>
      </c>
    </row>
    <row r="66" spans="1:103" s="85" customFormat="1" ht="22.5" x14ac:dyDescent="0.2">
      <c r="A66" s="98">
        <v>66</v>
      </c>
      <c r="B66" s="99" t="s">
        <v>134</v>
      </c>
      <c r="C66" s="100" t="s">
        <v>72</v>
      </c>
      <c r="D66" s="101">
        <v>1</v>
      </c>
      <c r="E66" s="112"/>
      <c r="F66" s="102">
        <f t="shared" si="17"/>
        <v>0</v>
      </c>
      <c r="G66" s="103" t="s">
        <v>171</v>
      </c>
      <c r="N66" s="86">
        <v>2</v>
      </c>
      <c r="Z66" s="85">
        <v>12</v>
      </c>
      <c r="AA66" s="85">
        <v>0</v>
      </c>
      <c r="AB66" s="85">
        <v>105</v>
      </c>
      <c r="AY66" s="85">
        <v>2</v>
      </c>
      <c r="AZ66" s="85">
        <f t="shared" si="12"/>
        <v>0</v>
      </c>
      <c r="BA66" s="85">
        <f t="shared" si="13"/>
        <v>0</v>
      </c>
      <c r="BB66" s="85">
        <f t="shared" si="14"/>
        <v>0</v>
      </c>
      <c r="BC66" s="85">
        <f t="shared" si="15"/>
        <v>0</v>
      </c>
      <c r="BD66" s="85">
        <f t="shared" si="16"/>
        <v>0</v>
      </c>
      <c r="BZ66" s="85">
        <v>12</v>
      </c>
      <c r="CA66" s="85">
        <v>0</v>
      </c>
      <c r="CY66" s="85">
        <v>0</v>
      </c>
    </row>
    <row r="67" spans="1:103" s="85" customFormat="1" ht="22.5" x14ac:dyDescent="0.2">
      <c r="A67" s="98">
        <v>67</v>
      </c>
      <c r="B67" s="99" t="s">
        <v>132</v>
      </c>
      <c r="C67" s="100" t="s">
        <v>72</v>
      </c>
      <c r="D67" s="101">
        <v>1</v>
      </c>
      <c r="E67" s="112"/>
      <c r="F67" s="102">
        <f t="shared" si="17"/>
        <v>0</v>
      </c>
      <c r="G67" s="103" t="s">
        <v>171</v>
      </c>
      <c r="N67" s="86">
        <v>2</v>
      </c>
      <c r="Z67" s="85">
        <v>12</v>
      </c>
      <c r="AA67" s="85">
        <v>0</v>
      </c>
      <c r="AB67" s="85">
        <v>103</v>
      </c>
      <c r="AY67" s="85">
        <v>2</v>
      </c>
      <c r="AZ67" s="85">
        <f t="shared" si="12"/>
        <v>0</v>
      </c>
      <c r="BA67" s="85">
        <f t="shared" si="13"/>
        <v>0</v>
      </c>
      <c r="BB67" s="85">
        <f t="shared" si="14"/>
        <v>0</v>
      </c>
      <c r="BC67" s="85">
        <f t="shared" si="15"/>
        <v>0</v>
      </c>
      <c r="BD67" s="85">
        <f t="shared" si="16"/>
        <v>0</v>
      </c>
      <c r="BZ67" s="85">
        <v>12</v>
      </c>
      <c r="CA67" s="85">
        <v>0</v>
      </c>
      <c r="CY67" s="85">
        <v>0</v>
      </c>
    </row>
    <row r="68" spans="1:103" s="85" customFormat="1" ht="22.5" x14ac:dyDescent="0.2">
      <c r="A68" s="98">
        <v>68</v>
      </c>
      <c r="B68" s="99" t="s">
        <v>130</v>
      </c>
      <c r="C68" s="100" t="s">
        <v>72</v>
      </c>
      <c r="D68" s="101">
        <v>1</v>
      </c>
      <c r="E68" s="112"/>
      <c r="F68" s="102">
        <f t="shared" si="17"/>
        <v>0</v>
      </c>
      <c r="G68" s="103" t="s">
        <v>171</v>
      </c>
      <c r="N68" s="86">
        <v>2</v>
      </c>
      <c r="Z68" s="85">
        <v>12</v>
      </c>
      <c r="AA68" s="85">
        <v>0</v>
      </c>
      <c r="AB68" s="85">
        <v>104</v>
      </c>
      <c r="AY68" s="85">
        <v>2</v>
      </c>
      <c r="AZ68" s="85">
        <f t="shared" ref="AZ68:AZ74" si="18">IF(AY68=1,F68,0)</f>
        <v>0</v>
      </c>
      <c r="BA68" s="85">
        <f t="shared" ref="BA68:BA74" si="19">IF(AY68=2,F68,0)</f>
        <v>0</v>
      </c>
      <c r="BB68" s="85">
        <f t="shared" ref="BB68:BB74" si="20">IF(AY68=3,F68,0)</f>
        <v>0</v>
      </c>
      <c r="BC68" s="85">
        <f t="shared" ref="BC68:BC74" si="21">IF(AY68=4,F68,0)</f>
        <v>0</v>
      </c>
      <c r="BD68" s="85">
        <f t="shared" ref="BD68:BD74" si="22">IF(AY68=5,F68,0)</f>
        <v>0</v>
      </c>
      <c r="BZ68" s="85">
        <v>12</v>
      </c>
      <c r="CA68" s="85">
        <v>0</v>
      </c>
      <c r="CY68" s="85">
        <v>0</v>
      </c>
    </row>
    <row r="69" spans="1:103" s="85" customFormat="1" ht="22.5" x14ac:dyDescent="0.2">
      <c r="A69" s="98">
        <v>69</v>
      </c>
      <c r="B69" s="99" t="s">
        <v>131</v>
      </c>
      <c r="C69" s="100" t="s">
        <v>72</v>
      </c>
      <c r="D69" s="101">
        <v>2</v>
      </c>
      <c r="E69" s="112"/>
      <c r="F69" s="102">
        <f t="shared" si="17"/>
        <v>0</v>
      </c>
      <c r="G69" s="103" t="s">
        <v>171</v>
      </c>
      <c r="N69" s="86">
        <v>2</v>
      </c>
      <c r="Z69" s="85">
        <v>12</v>
      </c>
      <c r="AA69" s="85">
        <v>0</v>
      </c>
      <c r="AB69" s="85">
        <v>95</v>
      </c>
      <c r="AY69" s="85">
        <v>2</v>
      </c>
      <c r="AZ69" s="85">
        <f t="shared" si="18"/>
        <v>0</v>
      </c>
      <c r="BA69" s="85">
        <f t="shared" si="19"/>
        <v>0</v>
      </c>
      <c r="BB69" s="85">
        <f t="shared" si="20"/>
        <v>0</v>
      </c>
      <c r="BC69" s="85">
        <f t="shared" si="21"/>
        <v>0</v>
      </c>
      <c r="BD69" s="85">
        <f t="shared" si="22"/>
        <v>0</v>
      </c>
      <c r="BZ69" s="85">
        <v>12</v>
      </c>
      <c r="CA69" s="85">
        <v>0</v>
      </c>
      <c r="CY69" s="85">
        <v>0</v>
      </c>
    </row>
    <row r="70" spans="1:103" s="85" customFormat="1" ht="22.5" x14ac:dyDescent="0.2">
      <c r="A70" s="98">
        <v>71</v>
      </c>
      <c r="B70" s="99" t="s">
        <v>140</v>
      </c>
      <c r="C70" s="100" t="s">
        <v>72</v>
      </c>
      <c r="D70" s="101">
        <v>1</v>
      </c>
      <c r="E70" s="112"/>
      <c r="F70" s="102">
        <f t="shared" si="17"/>
        <v>0</v>
      </c>
      <c r="G70" s="103" t="s">
        <v>170</v>
      </c>
      <c r="N70" s="86">
        <v>2</v>
      </c>
      <c r="Z70" s="85">
        <v>12</v>
      </c>
      <c r="AA70" s="85">
        <v>0</v>
      </c>
      <c r="AB70" s="85">
        <v>96</v>
      </c>
      <c r="AY70" s="85">
        <v>2</v>
      </c>
      <c r="AZ70" s="85">
        <f t="shared" si="18"/>
        <v>0</v>
      </c>
      <c r="BA70" s="85">
        <f t="shared" si="19"/>
        <v>0</v>
      </c>
      <c r="BB70" s="85">
        <f t="shared" si="20"/>
        <v>0</v>
      </c>
      <c r="BC70" s="85">
        <f t="shared" si="21"/>
        <v>0</v>
      </c>
      <c r="BD70" s="85">
        <f t="shared" si="22"/>
        <v>0</v>
      </c>
      <c r="BZ70" s="85">
        <v>12</v>
      </c>
      <c r="CA70" s="85">
        <v>0</v>
      </c>
      <c r="CY70" s="85">
        <v>0</v>
      </c>
    </row>
    <row r="71" spans="1:103" s="85" customFormat="1" x14ac:dyDescent="0.2">
      <c r="A71" s="98">
        <v>72</v>
      </c>
      <c r="B71" s="99" t="s">
        <v>141</v>
      </c>
      <c r="C71" s="100" t="s">
        <v>87</v>
      </c>
      <c r="D71" s="101">
        <v>1</v>
      </c>
      <c r="E71" s="112"/>
      <c r="F71" s="102">
        <f t="shared" si="17"/>
        <v>0</v>
      </c>
      <c r="G71" s="103" t="s">
        <v>170</v>
      </c>
      <c r="N71" s="86">
        <v>2</v>
      </c>
      <c r="Z71" s="85">
        <v>12</v>
      </c>
      <c r="AA71" s="85">
        <v>0</v>
      </c>
      <c r="AB71" s="85">
        <v>73</v>
      </c>
      <c r="AY71" s="85">
        <v>2</v>
      </c>
      <c r="AZ71" s="85">
        <f t="shared" si="18"/>
        <v>0</v>
      </c>
      <c r="BA71" s="85">
        <f t="shared" si="19"/>
        <v>0</v>
      </c>
      <c r="BB71" s="85">
        <f t="shared" si="20"/>
        <v>0</v>
      </c>
      <c r="BC71" s="85">
        <f t="shared" si="21"/>
        <v>0</v>
      </c>
      <c r="BD71" s="85">
        <f t="shared" si="22"/>
        <v>0</v>
      </c>
      <c r="BZ71" s="85">
        <v>12</v>
      </c>
      <c r="CA71" s="85">
        <v>0</v>
      </c>
      <c r="CY71" s="85">
        <v>0</v>
      </c>
    </row>
    <row r="72" spans="1:103" s="85" customFormat="1" ht="22.5" x14ac:dyDescent="0.2">
      <c r="A72" s="98">
        <v>73</v>
      </c>
      <c r="B72" s="99" t="s">
        <v>142</v>
      </c>
      <c r="C72" s="100" t="s">
        <v>72</v>
      </c>
      <c r="D72" s="101">
        <v>1</v>
      </c>
      <c r="E72" s="112"/>
      <c r="F72" s="102">
        <f t="shared" si="17"/>
        <v>0</v>
      </c>
      <c r="G72" s="103" t="s">
        <v>170</v>
      </c>
      <c r="N72" s="86">
        <v>2</v>
      </c>
      <c r="Z72" s="85">
        <v>12</v>
      </c>
      <c r="AA72" s="85">
        <v>0</v>
      </c>
      <c r="AB72" s="85">
        <v>74</v>
      </c>
      <c r="AY72" s="85">
        <v>2</v>
      </c>
      <c r="AZ72" s="85">
        <f t="shared" si="18"/>
        <v>0</v>
      </c>
      <c r="BA72" s="85">
        <f t="shared" si="19"/>
        <v>0</v>
      </c>
      <c r="BB72" s="85">
        <f t="shared" si="20"/>
        <v>0</v>
      </c>
      <c r="BC72" s="85">
        <f t="shared" si="21"/>
        <v>0</v>
      </c>
      <c r="BD72" s="85">
        <f t="shared" si="22"/>
        <v>0</v>
      </c>
      <c r="BZ72" s="85">
        <v>12</v>
      </c>
      <c r="CA72" s="85">
        <v>0</v>
      </c>
      <c r="CY72" s="85">
        <v>0</v>
      </c>
    </row>
    <row r="73" spans="1:103" s="85" customFormat="1" x14ac:dyDescent="0.2">
      <c r="A73" s="98">
        <v>74</v>
      </c>
      <c r="B73" s="99" t="s">
        <v>138</v>
      </c>
      <c r="C73" s="100" t="s">
        <v>72</v>
      </c>
      <c r="D73" s="101">
        <v>1</v>
      </c>
      <c r="E73" s="112"/>
      <c r="F73" s="102">
        <f t="shared" si="17"/>
        <v>0</v>
      </c>
      <c r="G73" s="103" t="s">
        <v>170</v>
      </c>
      <c r="N73" s="86">
        <v>2</v>
      </c>
      <c r="Z73" s="85">
        <v>12</v>
      </c>
      <c r="AA73" s="85">
        <v>0</v>
      </c>
      <c r="AB73" s="85">
        <v>75</v>
      </c>
      <c r="AY73" s="85">
        <v>2</v>
      </c>
      <c r="AZ73" s="85">
        <f t="shared" si="18"/>
        <v>0</v>
      </c>
      <c r="BA73" s="85">
        <f t="shared" si="19"/>
        <v>0</v>
      </c>
      <c r="BB73" s="85">
        <f t="shared" si="20"/>
        <v>0</v>
      </c>
      <c r="BC73" s="85">
        <f t="shared" si="21"/>
        <v>0</v>
      </c>
      <c r="BD73" s="85">
        <f t="shared" si="22"/>
        <v>0</v>
      </c>
      <c r="BZ73" s="85">
        <v>12</v>
      </c>
      <c r="CA73" s="85">
        <v>0</v>
      </c>
      <c r="CY73" s="85">
        <v>0</v>
      </c>
    </row>
    <row r="74" spans="1:103" s="85" customFormat="1" ht="22.5" x14ac:dyDescent="0.2">
      <c r="A74" s="98">
        <v>75</v>
      </c>
      <c r="B74" s="99" t="s">
        <v>139</v>
      </c>
      <c r="C74" s="100" t="s">
        <v>72</v>
      </c>
      <c r="D74" s="101">
        <v>1</v>
      </c>
      <c r="E74" s="112"/>
      <c r="F74" s="102">
        <f t="shared" si="17"/>
        <v>0</v>
      </c>
      <c r="G74" s="103" t="s">
        <v>170</v>
      </c>
      <c r="N74" s="86">
        <v>2</v>
      </c>
      <c r="Z74" s="85">
        <v>12</v>
      </c>
      <c r="AA74" s="85">
        <v>0</v>
      </c>
      <c r="AB74" s="85">
        <v>70</v>
      </c>
      <c r="AY74" s="85">
        <v>2</v>
      </c>
      <c r="AZ74" s="85">
        <f t="shared" si="18"/>
        <v>0</v>
      </c>
      <c r="BA74" s="85">
        <f t="shared" si="19"/>
        <v>0</v>
      </c>
      <c r="BB74" s="85">
        <f t="shared" si="20"/>
        <v>0</v>
      </c>
      <c r="BC74" s="85">
        <f t="shared" si="21"/>
        <v>0</v>
      </c>
      <c r="BD74" s="85">
        <f t="shared" si="22"/>
        <v>0</v>
      </c>
      <c r="BZ74" s="85">
        <v>12</v>
      </c>
      <c r="CA74" s="85">
        <v>0</v>
      </c>
      <c r="CY74" s="85">
        <v>0</v>
      </c>
    </row>
    <row r="75" spans="1:103" x14ac:dyDescent="0.2">
      <c r="A75" s="105" t="s">
        <v>73</v>
      </c>
      <c r="B75" s="106" t="str">
        <f>CONCATENATE(A7," ",B7)</f>
        <v>766 Konstrukce truhlářské</v>
      </c>
      <c r="C75" s="107"/>
      <c r="D75" s="108"/>
      <c r="E75" s="109"/>
      <c r="F75" s="110">
        <f>SUM(F8:F74)</f>
        <v>0</v>
      </c>
      <c r="G75" s="111"/>
      <c r="N75" s="67">
        <v>4</v>
      </c>
      <c r="AZ75" s="68">
        <f>SUM(AZ7:AZ74)</f>
        <v>0</v>
      </c>
      <c r="BA75" s="68">
        <f>SUM(BA7:BA74)</f>
        <v>0</v>
      </c>
      <c r="BB75" s="68">
        <f>SUM(BB7:BB74)</f>
        <v>0</v>
      </c>
      <c r="BC75" s="68">
        <f>SUM(BC7:BC74)</f>
        <v>0</v>
      </c>
      <c r="BD75" s="68">
        <f>SUM(BD7:BD74)</f>
        <v>0</v>
      </c>
    </row>
    <row r="76" spans="1:103" x14ac:dyDescent="0.2">
      <c r="D76" s="56"/>
      <c r="G76"/>
    </row>
    <row r="77" spans="1:103" x14ac:dyDescent="0.2">
      <c r="D77" s="56"/>
      <c r="G77" s="84"/>
    </row>
    <row r="78" spans="1:103" x14ac:dyDescent="0.2">
      <c r="D78" s="56"/>
    </row>
    <row r="79" spans="1:103" x14ac:dyDescent="0.2">
      <c r="D79" s="56"/>
    </row>
    <row r="80" spans="1:103" x14ac:dyDescent="0.2">
      <c r="D80" s="56"/>
    </row>
    <row r="81" spans="4:4" x14ac:dyDescent="0.2">
      <c r="D81" s="56"/>
    </row>
    <row r="82" spans="4:4" x14ac:dyDescent="0.2">
      <c r="D82" s="56"/>
    </row>
    <row r="83" spans="4:4" x14ac:dyDescent="0.2">
      <c r="D83" s="56"/>
    </row>
    <row r="84" spans="4:4" x14ac:dyDescent="0.2">
      <c r="D84" s="56"/>
    </row>
    <row r="85" spans="4:4" x14ac:dyDescent="0.2">
      <c r="D85" s="56"/>
    </row>
    <row r="86" spans="4:4" x14ac:dyDescent="0.2">
      <c r="D86" s="56"/>
    </row>
    <row r="87" spans="4:4" x14ac:dyDescent="0.2">
      <c r="D87" s="56"/>
    </row>
    <row r="88" spans="4:4" x14ac:dyDescent="0.2">
      <c r="D88" s="56"/>
    </row>
    <row r="89" spans="4:4" x14ac:dyDescent="0.2">
      <c r="D89" s="56"/>
    </row>
    <row r="90" spans="4:4" x14ac:dyDescent="0.2">
      <c r="D90" s="56"/>
    </row>
    <row r="91" spans="4:4" x14ac:dyDescent="0.2">
      <c r="D91" s="56"/>
    </row>
    <row r="92" spans="4:4" x14ac:dyDescent="0.2">
      <c r="D92" s="56"/>
    </row>
    <row r="93" spans="4:4" x14ac:dyDescent="0.2">
      <c r="D93" s="56"/>
    </row>
    <row r="94" spans="4:4" x14ac:dyDescent="0.2">
      <c r="D94" s="56"/>
    </row>
    <row r="95" spans="4:4" x14ac:dyDescent="0.2">
      <c r="D95" s="56"/>
    </row>
    <row r="96" spans="4:4" x14ac:dyDescent="0.2">
      <c r="D96" s="56"/>
    </row>
    <row r="97" spans="1:7" x14ac:dyDescent="0.2">
      <c r="D97" s="56"/>
    </row>
    <row r="98" spans="1:7" x14ac:dyDescent="0.2">
      <c r="D98" s="56"/>
    </row>
    <row r="99" spans="1:7" x14ac:dyDescent="0.2">
      <c r="A99" s="69"/>
      <c r="B99" s="69"/>
      <c r="C99" s="69"/>
      <c r="D99" s="69"/>
      <c r="E99" s="69"/>
      <c r="F99" s="69"/>
    </row>
    <row r="100" spans="1:7" x14ac:dyDescent="0.2">
      <c r="A100" s="69"/>
      <c r="B100" s="69"/>
      <c r="C100" s="69"/>
      <c r="D100" s="69"/>
      <c r="E100" s="69"/>
      <c r="F100" s="69"/>
      <c r="G100" s="69"/>
    </row>
    <row r="101" spans="1:7" x14ac:dyDescent="0.2">
      <c r="A101" s="69"/>
      <c r="B101" s="69"/>
      <c r="C101" s="69"/>
      <c r="D101" s="69"/>
      <c r="E101" s="69"/>
      <c r="F101" s="69"/>
      <c r="G101" s="69"/>
    </row>
    <row r="102" spans="1:7" x14ac:dyDescent="0.2">
      <c r="A102" s="69"/>
      <c r="B102" s="69"/>
      <c r="C102" s="69"/>
      <c r="D102" s="69"/>
      <c r="E102" s="69"/>
      <c r="F102" s="69"/>
      <c r="G102" s="69"/>
    </row>
    <row r="103" spans="1:7" x14ac:dyDescent="0.2">
      <c r="D103" s="56"/>
      <c r="G103" s="69"/>
    </row>
    <row r="104" spans="1:7" x14ac:dyDescent="0.2">
      <c r="D104" s="56"/>
    </row>
    <row r="105" spans="1:7" x14ac:dyDescent="0.2">
      <c r="D105" s="56"/>
    </row>
    <row r="106" spans="1:7" x14ac:dyDescent="0.2">
      <c r="D106" s="56"/>
    </row>
    <row r="107" spans="1:7" x14ac:dyDescent="0.2">
      <c r="D107" s="56"/>
    </row>
    <row r="108" spans="1:7" x14ac:dyDescent="0.2">
      <c r="D108" s="56"/>
    </row>
    <row r="109" spans="1:7" x14ac:dyDescent="0.2">
      <c r="D109" s="56"/>
    </row>
    <row r="110" spans="1:7" x14ac:dyDescent="0.2">
      <c r="D110" s="56"/>
    </row>
    <row r="111" spans="1:7" x14ac:dyDescent="0.2">
      <c r="D111" s="56"/>
    </row>
    <row r="112" spans="1:7" x14ac:dyDescent="0.2">
      <c r="D112" s="56"/>
    </row>
    <row r="113" spans="4:4" x14ac:dyDescent="0.2">
      <c r="D113" s="56"/>
    </row>
    <row r="114" spans="4:4" x14ac:dyDescent="0.2">
      <c r="D114" s="56"/>
    </row>
    <row r="115" spans="4:4" x14ac:dyDescent="0.2">
      <c r="D115" s="56"/>
    </row>
    <row r="116" spans="4:4" x14ac:dyDescent="0.2">
      <c r="D116" s="56"/>
    </row>
    <row r="117" spans="4:4" x14ac:dyDescent="0.2">
      <c r="D117" s="56"/>
    </row>
    <row r="118" spans="4:4" x14ac:dyDescent="0.2">
      <c r="D118" s="56"/>
    </row>
    <row r="119" spans="4:4" x14ac:dyDescent="0.2">
      <c r="D119" s="56"/>
    </row>
    <row r="120" spans="4:4" x14ac:dyDescent="0.2">
      <c r="D120" s="56"/>
    </row>
    <row r="121" spans="4:4" x14ac:dyDescent="0.2">
      <c r="D121" s="56"/>
    </row>
    <row r="122" spans="4:4" x14ac:dyDescent="0.2">
      <c r="D122" s="56"/>
    </row>
    <row r="123" spans="4:4" x14ac:dyDescent="0.2">
      <c r="D123" s="56"/>
    </row>
    <row r="124" spans="4:4" x14ac:dyDescent="0.2">
      <c r="D124" s="56"/>
    </row>
    <row r="125" spans="4:4" x14ac:dyDescent="0.2">
      <c r="D125" s="56"/>
    </row>
    <row r="126" spans="4:4" x14ac:dyDescent="0.2">
      <c r="D126" s="56"/>
    </row>
    <row r="127" spans="4:4" x14ac:dyDescent="0.2">
      <c r="D127" s="56"/>
    </row>
    <row r="128" spans="4:4" x14ac:dyDescent="0.2">
      <c r="D128" s="56"/>
    </row>
    <row r="129" spans="1:7" x14ac:dyDescent="0.2">
      <c r="D129" s="56"/>
    </row>
    <row r="130" spans="1:7" x14ac:dyDescent="0.2">
      <c r="D130" s="56"/>
    </row>
    <row r="131" spans="1:7" x14ac:dyDescent="0.2">
      <c r="D131" s="56"/>
    </row>
    <row r="132" spans="1:7" x14ac:dyDescent="0.2">
      <c r="D132" s="56"/>
    </row>
    <row r="133" spans="1:7" x14ac:dyDescent="0.2">
      <c r="D133" s="56"/>
    </row>
    <row r="134" spans="1:7" x14ac:dyDescent="0.2">
      <c r="A134" s="70"/>
    </row>
    <row r="135" spans="1:7" x14ac:dyDescent="0.2">
      <c r="A135" s="69"/>
      <c r="B135" s="71"/>
      <c r="C135" s="71"/>
      <c r="D135" s="72"/>
      <c r="E135" s="71"/>
      <c r="F135" s="73"/>
      <c r="G135" s="70"/>
    </row>
    <row r="136" spans="1:7" x14ac:dyDescent="0.2">
      <c r="A136" s="74"/>
      <c r="B136" s="69"/>
      <c r="C136" s="69"/>
      <c r="D136" s="75"/>
      <c r="E136" s="69"/>
      <c r="F136" s="69"/>
      <c r="G136" s="69"/>
    </row>
    <row r="137" spans="1:7" x14ac:dyDescent="0.2">
      <c r="A137" s="69"/>
      <c r="B137" s="69"/>
      <c r="C137" s="69"/>
      <c r="D137" s="75"/>
      <c r="E137" s="69"/>
      <c r="F137" s="69"/>
      <c r="G137" s="74"/>
    </row>
    <row r="138" spans="1:7" x14ac:dyDescent="0.2">
      <c r="A138" s="69"/>
      <c r="B138" s="69"/>
      <c r="C138" s="69"/>
      <c r="D138" s="75"/>
      <c r="E138" s="69"/>
      <c r="F138" s="69"/>
      <c r="G138" s="69"/>
    </row>
    <row r="139" spans="1:7" x14ac:dyDescent="0.2">
      <c r="A139" s="69"/>
      <c r="B139" s="69"/>
      <c r="C139" s="69"/>
      <c r="D139" s="75"/>
      <c r="E139" s="69"/>
      <c r="F139" s="69"/>
      <c r="G139" s="69"/>
    </row>
    <row r="140" spans="1:7" x14ac:dyDescent="0.2">
      <c r="A140" s="69"/>
      <c r="B140" s="69"/>
      <c r="C140" s="69"/>
      <c r="D140" s="75"/>
      <c r="E140" s="69"/>
      <c r="F140" s="69"/>
      <c r="G140" s="69"/>
    </row>
    <row r="141" spans="1:7" x14ac:dyDescent="0.2">
      <c r="A141" s="69"/>
      <c r="B141" s="69"/>
      <c r="C141" s="69"/>
      <c r="D141" s="75"/>
      <c r="E141" s="69"/>
      <c r="F141" s="69"/>
      <c r="G141" s="69"/>
    </row>
    <row r="142" spans="1:7" x14ac:dyDescent="0.2">
      <c r="A142" s="69"/>
      <c r="B142" s="69"/>
      <c r="C142" s="69"/>
      <c r="D142" s="75"/>
      <c r="E142" s="69"/>
      <c r="F142" s="69"/>
      <c r="G142" s="69"/>
    </row>
    <row r="143" spans="1:7" x14ac:dyDescent="0.2">
      <c r="A143" s="69"/>
      <c r="B143" s="69"/>
      <c r="C143" s="69"/>
      <c r="D143" s="75"/>
      <c r="E143" s="69"/>
      <c r="F143" s="69"/>
      <c r="G143" s="69"/>
    </row>
    <row r="144" spans="1:7" x14ac:dyDescent="0.2">
      <c r="A144" s="69"/>
      <c r="B144" s="69"/>
      <c r="C144" s="69"/>
      <c r="D144" s="75"/>
      <c r="E144" s="69"/>
      <c r="F144" s="69"/>
      <c r="G144" s="69"/>
    </row>
    <row r="145" spans="1:7" x14ac:dyDescent="0.2">
      <c r="A145" s="69"/>
      <c r="B145" s="69"/>
      <c r="C145" s="69"/>
      <c r="D145" s="75"/>
      <c r="E145" s="69"/>
      <c r="F145" s="69"/>
      <c r="G145" s="69"/>
    </row>
    <row r="146" spans="1:7" x14ac:dyDescent="0.2">
      <c r="A146" s="69"/>
      <c r="B146" s="69"/>
      <c r="C146" s="69"/>
      <c r="D146" s="75"/>
      <c r="E146" s="69"/>
      <c r="F146" s="69"/>
      <c r="G146" s="69"/>
    </row>
    <row r="147" spans="1:7" x14ac:dyDescent="0.2">
      <c r="A147" s="69"/>
      <c r="B147" s="69"/>
      <c r="C147" s="69"/>
      <c r="D147" s="75"/>
      <c r="E147" s="69"/>
      <c r="F147" s="69"/>
      <c r="G147" s="69"/>
    </row>
    <row r="148" spans="1:7" x14ac:dyDescent="0.2">
      <c r="A148" s="69"/>
      <c r="B148" s="69"/>
      <c r="C148" s="69"/>
      <c r="D148" s="75"/>
      <c r="E148" s="69"/>
      <c r="F148" s="69"/>
      <c r="G148" s="69"/>
    </row>
    <row r="149" spans="1:7" x14ac:dyDescent="0.2">
      <c r="G149" s="69"/>
    </row>
  </sheetData>
  <sortState ref="A8:G82">
    <sortCondition ref="A8:A82"/>
  </sortState>
  <mergeCells count="2">
    <mergeCell ref="A1:F1"/>
    <mergeCell ref="D4:F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36</vt:i4>
      </vt:variant>
    </vt:vector>
  </HeadingPairs>
  <TitlesOfParts>
    <vt:vector size="39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VRN</vt:lpstr>
      <vt:lpstr>Zakazka</vt:lpstr>
      <vt:lpstr>Zaklad22</vt:lpstr>
      <vt:lpstr>Zaklad5</vt:lpstr>
      <vt:lpstr>Zhotovitel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</dc:creator>
  <cp:lastModifiedBy>Valentová Lucie</cp:lastModifiedBy>
  <dcterms:created xsi:type="dcterms:W3CDTF">2017-04-27T14:38:30Z</dcterms:created>
  <dcterms:modified xsi:type="dcterms:W3CDTF">2018-05-28T09:27:50Z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-1071883362</vt:i4>
  </property>
  <property fmtid="{D5CDD505-2E9C-101B-9397-08002B2CF9AE}" pid="3" name="_NewReviewCycle">
    <vt:lpwstr/>
  </property>
  <property fmtid="{D5CDD505-2E9C-101B-9397-08002B2CF9AE}" pid="4" name="_EmailSubject">
    <vt:lpwstr>18-068 úpravy dle požadavku p. předsedy</vt:lpwstr>
  </property>
  <property fmtid="{D5CDD505-2E9C-101B-9397-08002B2CF9AE}" pid="5" name="_AuthorEmail">
    <vt:lpwstr>jbulanek@sshr.cz</vt:lpwstr>
  </property>
  <property fmtid="{D5CDD505-2E9C-101B-9397-08002B2CF9AE}" pid="6" name="_AuthorEmailDisplayName">
    <vt:lpwstr>Bulánek Jiří</vt:lpwstr>
  </property>
  <property fmtid="{D5CDD505-2E9C-101B-9397-08002B2CF9AE}" pid="7" name="_ReviewingToolsShownOnce">
    <vt:lpwstr/>
  </property>
</Properties>
</file>