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ok 2017\STAVEBNÍ\17-072 BUTAS - oprava liniového odvodnění skladů C2, C3\2 ZADÁVACÍ DOKUMENTACE\2 ODSOUHLASENÍ ZD\"/>
    </mc:Choice>
  </mc:AlternateContent>
  <bookViews>
    <workbookView xWindow="0" yWindow="0" windowWidth="28800" windowHeight="118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Položky!$A$1:$G$36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D36" i="3" s="1"/>
  <c r="H11" i="2" s="1"/>
  <c r="BC32" i="3"/>
  <c r="BC36" i="3" s="1"/>
  <c r="G11" i="2" s="1"/>
  <c r="BB32" i="3"/>
  <c r="BB36" i="3" s="1"/>
  <c r="F11" i="2" s="1"/>
  <c r="G32" i="3"/>
  <c r="BA32" i="3" s="1"/>
  <c r="B11" i="2"/>
  <c r="A11" i="2"/>
  <c r="C36" i="3"/>
  <c r="BE29" i="3"/>
  <c r="BE30" i="3" s="1"/>
  <c r="I10" i="2" s="1"/>
  <c r="BD29" i="3"/>
  <c r="BD30" i="3" s="1"/>
  <c r="H10" i="2" s="1"/>
  <c r="BC29" i="3"/>
  <c r="BC30" i="3" s="1"/>
  <c r="G10" i="2" s="1"/>
  <c r="BB29" i="3"/>
  <c r="BB30" i="3" s="1"/>
  <c r="F10" i="2" s="1"/>
  <c r="G29" i="3"/>
  <c r="G30" i="3" s="1"/>
  <c r="B10" i="2"/>
  <c r="A10" i="2"/>
  <c r="C30" i="3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C27" i="3" s="1"/>
  <c r="G9" i="2" s="1"/>
  <c r="BB24" i="3"/>
  <c r="G24" i="3"/>
  <c r="BA24" i="3" s="1"/>
  <c r="B9" i="2"/>
  <c r="A9" i="2"/>
  <c r="C27" i="3"/>
  <c r="BE21" i="3"/>
  <c r="BD21" i="3"/>
  <c r="BC21" i="3"/>
  <c r="BB21" i="3"/>
  <c r="BA21" i="3"/>
  <c r="G21" i="3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E22" i="3" s="1"/>
  <c r="I8" i="2" s="1"/>
  <c r="BD13" i="3"/>
  <c r="BC13" i="3"/>
  <c r="BB13" i="3"/>
  <c r="G13" i="3"/>
  <c r="BA13" i="3" s="1"/>
  <c r="BE12" i="3"/>
  <c r="BD12" i="3"/>
  <c r="BD22" i="3" s="1"/>
  <c r="H8" i="2" s="1"/>
  <c r="BC12" i="3"/>
  <c r="BB12" i="3"/>
  <c r="BB22" i="3" s="1"/>
  <c r="F8" i="2" s="1"/>
  <c r="G12" i="3"/>
  <c r="BA12" i="3" s="1"/>
  <c r="B8" i="2"/>
  <c r="A8" i="2"/>
  <c r="C22" i="3"/>
  <c r="BE9" i="3"/>
  <c r="BD9" i="3"/>
  <c r="BD10" i="3" s="1"/>
  <c r="H7" i="2" s="1"/>
  <c r="BC9" i="3"/>
  <c r="BB9" i="3"/>
  <c r="G9" i="3"/>
  <c r="BA9" i="3" s="1"/>
  <c r="BE8" i="3"/>
  <c r="BD8" i="3"/>
  <c r="BC8" i="3"/>
  <c r="BC10" i="3" s="1"/>
  <c r="G7" i="2" s="1"/>
  <c r="BB8" i="3"/>
  <c r="BB10" i="3" s="1"/>
  <c r="F7" i="2" s="1"/>
  <c r="G8" i="3"/>
  <c r="BA8" i="3"/>
  <c r="B7" i="2"/>
  <c r="A7" i="2"/>
  <c r="C10" i="3"/>
  <c r="E4" i="3"/>
  <c r="C4" i="3"/>
  <c r="F3" i="3"/>
  <c r="C3" i="3"/>
  <c r="C2" i="2"/>
  <c r="C1" i="2"/>
  <c r="C33" i="1"/>
  <c r="F33" i="1" s="1"/>
  <c r="C31" i="1"/>
  <c r="G7" i="1"/>
  <c r="BA36" i="3" l="1"/>
  <c r="E11" i="2" s="1"/>
  <c r="BA10" i="3"/>
  <c r="E7" i="2" s="1"/>
  <c r="BE10" i="3"/>
  <c r="I7" i="2" s="1"/>
  <c r="BC22" i="3"/>
  <c r="G8" i="2" s="1"/>
  <c r="G36" i="3"/>
  <c r="BE27" i="3"/>
  <c r="I9" i="2" s="1"/>
  <c r="BD27" i="3"/>
  <c r="H9" i="2" s="1"/>
  <c r="H12" i="2" s="1"/>
  <c r="C17" i="1" s="1"/>
  <c r="BB27" i="3"/>
  <c r="F9" i="2" s="1"/>
  <c r="F12" i="2" s="1"/>
  <c r="C16" i="1" s="1"/>
  <c r="BA27" i="3"/>
  <c r="E9" i="2" s="1"/>
  <c r="BA29" i="3"/>
  <c r="BA30" i="3" s="1"/>
  <c r="E10" i="2" s="1"/>
  <c r="BE36" i="3"/>
  <c r="I11" i="2" s="1"/>
  <c r="G12" i="2"/>
  <c r="C18" i="1" s="1"/>
  <c r="BA22" i="3"/>
  <c r="E8" i="2" s="1"/>
  <c r="E12" i="2" s="1"/>
  <c r="G22" i="3"/>
  <c r="G27" i="3"/>
  <c r="G10" i="3"/>
  <c r="I12" i="2" l="1"/>
  <c r="C21" i="1" s="1"/>
  <c r="G20" i="2"/>
  <c r="I20" i="2" s="1"/>
  <c r="G18" i="1" s="1"/>
  <c r="G17" i="2"/>
  <c r="I17" i="2" s="1"/>
  <c r="G22" i="2"/>
  <c r="I22" i="2" s="1"/>
  <c r="G20" i="1" s="1"/>
  <c r="C15" i="1"/>
  <c r="C19" i="1" s="1"/>
  <c r="C22" i="1" s="1"/>
  <c r="G23" i="2"/>
  <c r="I23" i="2" s="1"/>
  <c r="G21" i="1" s="1"/>
  <c r="G19" i="2"/>
  <c r="I19" i="2" s="1"/>
  <c r="G17" i="1" s="1"/>
  <c r="G18" i="2"/>
  <c r="I18" i="2" s="1"/>
  <c r="G16" i="1" s="1"/>
  <c r="G21" i="2"/>
  <c r="I21" i="2" s="1"/>
  <c r="G19" i="1" s="1"/>
  <c r="G24" i="2"/>
  <c r="I24" i="2" s="1"/>
  <c r="G15" i="1" l="1"/>
  <c r="H25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<sst xmlns="http://schemas.openxmlformats.org/spreadsheetml/2006/main" count="190" uniqueCount="147">
  <si>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</si>
  <si>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</si>
  <si>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</si>
  <si>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</si>
  <si>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</si>
  <si>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</si>
  <si>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</si>
  <si>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</si>
  <si>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</si>
  <si>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</si>
  <si>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</si>
  <si>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</si>
  <si>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</si>
  <si>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</si>
  <si>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</si>
  <si>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</si>
  <si>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</si>
  <si>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</si>
  <si>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</si>
  <si>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</si>
  <si>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</si>
  <si>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</si>
  <si>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</si>
  <si>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</si>
  <si>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</si>
  <si>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</si>
  <si>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</si>
  <si>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</si>
  <si>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</si>
  <si>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</si>
  <si>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</si>
  <si>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</si>
  <si>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</si>
  <si>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</si>
  <si>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</si>
  <si>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</si>
  <si>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</si>
  <si>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</si>
  <si>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</si>
  <si>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</si>
  <si>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</si>
  <si>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</si>
  <si>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</si>
  <si>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</si>
  <si>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</si>
  <si>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</si>
  <si>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</si>
  <si>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</si>
  <si>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</si>
  <si>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</si>
  <si>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</si>
  <si>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</si>
  <si>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</si>
  <si>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</si>
  <si>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</si>
  <si>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</si>
  <si>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</si>
  <si>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</si>
  <si>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</si>
  <si>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</si>
  <si>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</si>
  <si>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</si>
  <si>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</si>
  <si>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</si>
  <si>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</si>
  <si>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</si>
  <si>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</si>
  <si>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</si>
  <si>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</si>
  <si>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</si>
  <si>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</si>
  <si>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</si>
  <si>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</si>
  <si>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</si>
  <si>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</si>
  <si>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</si>
  <si>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20160329</t>
  </si>
  <si>
    <t>01</t>
  </si>
  <si>
    <t>Oprava kanalizačních žlabů C2 + C3</t>
  </si>
  <si>
    <t>5</t>
  </si>
  <si>
    <t>Komunikace</t>
  </si>
  <si>
    <t>572952112R00</t>
  </si>
  <si>
    <t xml:space="preserve">Vyspravení krytu po překopu asf.betonem tl.do 7 cm </t>
  </si>
  <si>
    <t>m2</t>
  </si>
  <si>
    <t>919731122R00</t>
  </si>
  <si>
    <t xml:space="preserve">Zarovnání styčné plochy živičné tl. do 10 cm </t>
  </si>
  <si>
    <t>m</t>
  </si>
  <si>
    <t>8</t>
  </si>
  <si>
    <t>Trubní vedení</t>
  </si>
  <si>
    <t>380326232R00</t>
  </si>
  <si>
    <t xml:space="preserve">Komplet. konstr.kanálů z  ŽB V4 T50 B 30 do 30 cm </t>
  </si>
  <si>
    <t>m3</t>
  </si>
  <si>
    <t>380356231R00</t>
  </si>
  <si>
    <t xml:space="preserve">Bednění kompl.konstr.neomít.BO pl.rovinných,zříz. </t>
  </si>
  <si>
    <t>380356232R00</t>
  </si>
  <si>
    <t xml:space="preserve">Bednění kompl.konstr.neomít.BO pl.rovinných,odbed. </t>
  </si>
  <si>
    <t>380361001R00</t>
  </si>
  <si>
    <t xml:space="preserve">Výztuž kompletních konstrukcí z oceli 10 216 </t>
  </si>
  <si>
    <t>t</t>
  </si>
  <si>
    <t>894212121R00</t>
  </si>
  <si>
    <t>Šachty z betonu čtvercové dno B 30, potrubí DN 300 odkalovací za žlabem 500x500x1200</t>
  </si>
  <si>
    <t>kus</t>
  </si>
  <si>
    <t>899102111R00</t>
  </si>
  <si>
    <t xml:space="preserve">Osazení poklopu s rámem do 100 kg </t>
  </si>
  <si>
    <t>899201111R00</t>
  </si>
  <si>
    <t xml:space="preserve">Osazení mříží litinových do 50 kg </t>
  </si>
  <si>
    <t>899911114R00</t>
  </si>
  <si>
    <t xml:space="preserve">Osazení ocelových součástí kotevních do bet. bloků </t>
  </si>
  <si>
    <t>kg</t>
  </si>
  <si>
    <t>15410735</t>
  </si>
  <si>
    <t>Profil L rovnoramenný  50x50x5 mm pozinkovaný + kotvy pro osazení do betonu</t>
  </si>
  <si>
    <t>T</t>
  </si>
  <si>
    <t>55243111</t>
  </si>
  <si>
    <t>Poklop čtverhraný lehký s rámem 600x600 C 125</t>
  </si>
  <si>
    <t>96</t>
  </si>
  <si>
    <t>Bourání konstrukcí</t>
  </si>
  <si>
    <t>961055111R00</t>
  </si>
  <si>
    <t xml:space="preserve">Bourání základů železobetonových (monolit. kanálů) </t>
  </si>
  <si>
    <t>966077111R00</t>
  </si>
  <si>
    <t>Odstranění doplňkových konstrukcí do 20 kg k opětovnému použití</t>
  </si>
  <si>
    <t>976084111R00</t>
  </si>
  <si>
    <t xml:space="preserve">Vybourání ochranných úhelníků z jakéhokoliv zdiva </t>
  </si>
  <si>
    <t>99</t>
  </si>
  <si>
    <t>Staveništní přesun hmot</t>
  </si>
  <si>
    <t>998271301R00</t>
  </si>
  <si>
    <t xml:space="preserve">Přesun hmot pro kanalizace betonové, otevř. výkop </t>
  </si>
  <si>
    <t>D96</t>
  </si>
  <si>
    <t>Přesuny suti a vybouraných hmot</t>
  </si>
  <si>
    <t>979082111R00</t>
  </si>
  <si>
    <t xml:space="preserve">Vnitrostaveništní doprava suti do 10 m </t>
  </si>
  <si>
    <t>979083116R00</t>
  </si>
  <si>
    <t xml:space="preserve">Vodorovné přemístění suti na skládku do 5000 m </t>
  </si>
  <si>
    <t>979087112R00</t>
  </si>
  <si>
    <t xml:space="preserve">Nakládání suti na dopravní prostředky </t>
  </si>
  <si>
    <t>979098121U00</t>
  </si>
  <si>
    <t xml:space="preserve">Skládkovné želbeton bez příměsi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</si>
  <si>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</si>
  <si>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</si>
  <si>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</si>
  <si>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</si>
  <si>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</si>
  <si>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</si>
  <si>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</si>
  <si>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</si>
  <si>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SSHR Butas Butoves</t>
  </si>
  <si>
    <t>ČR - Správa státních hmotných rezerv</t>
  </si>
  <si>
    <t>Příloha č. 4B ZD - Soupis prací, dodávek a služeb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</si>
</sst>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5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0" borderId="23" xfId="0" applyFont="1" applyBorder="1"/>
    <xf numFmtId="0" fontId="3" fillId="0" borderId="24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0" xfId="1" applyNumberFormat="1" applyFont="1" applyBorder="1"/>
    <xf numFmtId="49" fontId="3" fillId="0" borderId="40" xfId="1" applyNumberFormat="1" applyFont="1" applyBorder="1"/>
    <xf numFmtId="49" fontId="3" fillId="0" borderId="40" xfId="1" applyNumberFormat="1" applyFont="1" applyBorder="1" applyAlignment="1">
      <alignment horizontal="right"/>
    </xf>
    <xf numFmtId="0" fontId="3" fillId="0" borderId="41" xfId="1" applyFont="1" applyBorder="1"/>
    <xf numFmtId="49" fontId="3" fillId="0" borderId="40" xfId="0" applyNumberFormat="1" applyFont="1" applyBorder="1" applyAlignment="1">
      <alignment horizontal="left"/>
    </xf>
    <xf numFmtId="0" fontId="3" fillId="0" borderId="42" xfId="0" applyNumberFormat="1" applyFont="1" applyBorder="1"/>
    <xf numFmtId="49" fontId="4" fillId="0" borderId="43" xfId="1" applyNumberFormat="1" applyFont="1" applyBorder="1"/>
    <xf numFmtId="49" fontId="3" fillId="0" borderId="43" xfId="1" applyNumberFormat="1" applyFont="1" applyBorder="1"/>
    <xf numFmtId="49" fontId="3" fillId="0" borderId="43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0" borderId="0" xfId="0" applyFont="1" applyBorder="1"/>
    <xf numFmtId="3" fontId="3" fillId="0" borderId="34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4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2" xfId="0" applyFont="1" applyFill="1" applyBorder="1"/>
    <xf numFmtId="0" fontId="4" fillId="2" borderId="4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48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0" xfId="1" applyFont="1" applyBorder="1"/>
    <xf numFmtId="0" fontId="5" fillId="0" borderId="41" xfId="1" applyFont="1" applyBorder="1" applyAlignment="1">
      <alignment horizontal="right"/>
    </xf>
    <xf numFmtId="49" fontId="3" fillId="0" borderId="40" xfId="1" applyNumberFormat="1" applyFont="1" applyBorder="1" applyAlignment="1">
      <alignment horizontal="left"/>
    </xf>
    <xf numFmtId="0" fontId="3" fillId="0" borderId="42" xfId="1" applyFont="1" applyBorder="1"/>
    <xf numFmtId="0" fontId="3" fillId="0" borderId="43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49" xfId="1" applyFont="1" applyBorder="1" applyAlignment="1">
      <alignment horizontal="center"/>
    </xf>
    <xf numFmtId="49" fontId="4" fillId="0" borderId="49" xfId="1" applyNumberFormat="1" applyFont="1" applyBorder="1" applyAlignment="1">
      <alignment horizontal="left"/>
    </xf>
    <xf numFmtId="0" fontId="4" fillId="0" borderId="50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1" xfId="1" applyFont="1" applyBorder="1" applyAlignment="1">
      <alignment horizontal="center" vertical="top"/>
    </xf>
    <xf numFmtId="49" fontId="17" fillId="0" borderId="51" xfId="1" applyNumberFormat="1" applyFont="1" applyBorder="1" applyAlignment="1">
      <alignment horizontal="left" vertical="top"/>
    </xf>
    <xf numFmtId="0" fontId="17" fillId="0" borderId="51" xfId="1" applyFont="1" applyBorder="1" applyAlignment="1">
      <alignment vertical="top" wrapText="1"/>
    </xf>
    <xf numFmtId="49" fontId="17" fillId="0" borderId="51" xfId="1" applyNumberFormat="1" applyFont="1" applyBorder="1" applyAlignment="1">
      <alignment horizontal="center" shrinkToFit="1"/>
    </xf>
    <xf numFmtId="4" fontId="17" fillId="0" borderId="51" xfId="1" applyNumberFormat="1" applyFont="1" applyBorder="1" applyAlignment="1">
      <alignment horizontal="right"/>
    </xf>
    <xf numFmtId="4" fontId="17" fillId="0" borderId="51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50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49" xfId="0" applyNumberFormat="1" applyFont="1" applyBorder="1"/>
    <xf numFmtId="3" fontId="3" fillId="0" borderId="52" xfId="0" applyNumberFormat="1" applyFont="1" applyBorder="1"/>
    <xf numFmtId="0" fontId="6" fillId="3" borderId="14" xfId="0" applyFont="1" applyFill="1" applyBorder="1"/>
    <xf numFmtId="0" fontId="5" fillId="3" borderId="10" xfId="0" applyFont="1" applyFill="1" applyBorder="1"/>
    <xf numFmtId="0" fontId="4" fillId="0" borderId="1" xfId="0" applyFont="1" applyBorder="1" applyAlignment="1">
      <alignment horizontal="centerContinuous"/>
    </xf>
    <xf numFmtId="0" fontId="0" fillId="0" borderId="0" xfId="0" applyAlignment="1">
      <alignment horizontal="left" wrapText="1"/>
    </xf>
    <xf numFmtId="166" fontId="7" fillId="2" borderId="53" xfId="0" applyNumberFormat="1" applyFont="1" applyFill="1" applyBorder="1" applyAlignment="1">
      <alignment horizontal="right" indent="2"/>
    </xf>
    <xf numFmtId="166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166" fontId="3" fillId="0" borderId="50" xfId="0" applyNumberFormat="1" applyFont="1" applyBorder="1" applyAlignment="1">
      <alignment horizontal="right" indent="2"/>
    </xf>
    <xf numFmtId="166" fontId="3" fillId="0" borderId="15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54" xfId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3" fillId="0" borderId="57" xfId="1" applyFont="1" applyBorder="1" applyAlignment="1">
      <alignment horizontal="center"/>
    </xf>
    <xf numFmtId="0" fontId="3" fillId="0" borderId="58" xfId="1" applyFont="1" applyBorder="1" applyAlignment="1">
      <alignment horizontal="left"/>
    </xf>
    <xf numFmtId="0" fontId="3" fillId="0" borderId="43" xfId="1" applyFont="1" applyBorder="1" applyAlignment="1">
      <alignment horizontal="left"/>
    </xf>
    <xf numFmtId="0" fontId="3" fillId="0" borderId="59" xfId="1" applyFont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56" xfId="1" applyNumberFormat="1" applyFont="1" applyBorder="1" applyAlignment="1">
      <alignment horizontal="center"/>
    </xf>
    <xf numFmtId="0" fontId="3" fillId="0" borderId="58" xfId="1" applyFont="1" applyBorder="1" applyAlignment="1">
      <alignment horizontal="center" shrinkToFit="1"/>
    </xf>
    <xf numFmtId="0" fontId="3" fillId="0" borderId="43" xfId="1" applyFont="1" applyBorder="1" applyAlignment="1">
      <alignment horizontal="center" shrinkToFit="1"/>
    </xf>
    <xf numFmtId="0" fontId="3" fillId="0" borderId="59" xfId="1" applyFont="1" applyBorder="1" applyAlignment="1">
      <alignment horizontal="center" shrinkToFi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top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35.25" customHeight="1" thickBot="1" x14ac:dyDescent="0.25">
      <c r="A1" s="226" t="s">
        <v>0</v>
      </c>
      <c r="B1" s="1"/>
      <c r="C1" s="1"/>
      <c r="D1" s="199"/>
      <c r="E1" s="1"/>
      <c r="F1" s="1"/>
      <c r="G1" s="227" t="s">
        <v>146</v>
      </c>
    </row>
    <row r="2" spans="1:57" ht="12.75" customHeight="1" x14ac:dyDescent="0.2">
      <c r="A2" s="2" t="s">
        <v>1</v>
      </c>
      <c r="B2" s="3"/>
      <c r="C2" s="4"/>
      <c r="D2" s="4"/>
      <c r="E2" s="5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11"/>
      <c r="F3" s="12"/>
      <c r="G3" s="13"/>
    </row>
    <row r="4" spans="1:57" ht="12" customHeight="1" x14ac:dyDescent="0.2">
      <c r="A4" s="14" t="s">
        <v>3</v>
      </c>
      <c r="B4" s="9"/>
      <c r="C4" s="10" t="s">
        <v>4</v>
      </c>
      <c r="D4" s="10"/>
      <c r="E4" s="11"/>
      <c r="F4" s="12" t="s">
        <v>5</v>
      </c>
      <c r="G4" s="15"/>
    </row>
    <row r="5" spans="1:57" ht="12.95" customHeight="1" x14ac:dyDescent="0.2">
      <c r="A5" s="16" t="s">
        <v>77</v>
      </c>
      <c r="B5" s="17"/>
      <c r="C5" s="18" t="s">
        <v>78</v>
      </c>
      <c r="D5" s="19"/>
      <c r="E5" s="17"/>
      <c r="F5" s="12" t="s">
        <v>7</v>
      </c>
      <c r="G5" s="13"/>
    </row>
    <row r="6" spans="1:57" ht="12.95" customHeight="1" x14ac:dyDescent="0.2">
      <c r="A6" s="14" t="s">
        <v>8</v>
      </c>
      <c r="B6" s="9"/>
      <c r="C6" s="10" t="s">
        <v>9</v>
      </c>
      <c r="D6" s="10"/>
      <c r="E6" s="11"/>
      <c r="F6" s="20" t="s">
        <v>10</v>
      </c>
      <c r="G6" s="21">
        <v>0</v>
      </c>
      <c r="O6" s="22"/>
    </row>
    <row r="7" spans="1:57" ht="12.95" customHeight="1" x14ac:dyDescent="0.2">
      <c r="A7" s="23" t="s">
        <v>76</v>
      </c>
      <c r="B7" s="24"/>
      <c r="C7" s="25" t="s">
        <v>144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2"/>
      <c r="C8" s="208"/>
      <c r="D8" s="208"/>
      <c r="E8" s="209"/>
      <c r="F8" s="29" t="s">
        <v>13</v>
      </c>
      <c r="G8" s="30"/>
      <c r="H8" s="31"/>
      <c r="I8" s="32"/>
    </row>
    <row r="9" spans="1:57" x14ac:dyDescent="0.2">
      <c r="A9" s="28" t="s">
        <v>14</v>
      </c>
      <c r="B9" s="12"/>
      <c r="C9" s="208"/>
      <c r="D9" s="208"/>
      <c r="E9" s="209"/>
      <c r="F9" s="12"/>
      <c r="G9" s="33"/>
      <c r="H9" s="34"/>
    </row>
    <row r="10" spans="1:57" x14ac:dyDescent="0.2">
      <c r="A10" s="197" t="s">
        <v>15</v>
      </c>
      <c r="B10" s="198"/>
      <c r="C10" s="210" t="s">
        <v>145</v>
      </c>
      <c r="D10" s="210"/>
      <c r="E10" s="210"/>
      <c r="F10" s="35"/>
      <c r="G10" s="36"/>
      <c r="H10" s="37"/>
    </row>
    <row r="11" spans="1:57" ht="13.5" customHeight="1" x14ac:dyDescent="0.2">
      <c r="A11" s="28" t="s">
        <v>16</v>
      </c>
      <c r="B11" s="12"/>
      <c r="C11" s="208"/>
      <c r="D11" s="208"/>
      <c r="E11" s="208"/>
      <c r="F11" s="38" t="s">
        <v>17</v>
      </c>
      <c r="G11" s="39">
        <v>20160329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9"/>
      <c r="C12" s="211"/>
      <c r="D12" s="211"/>
      <c r="E12" s="211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 t="str">
        <f>Rekapitulace!A17</f>
        <v>Ztížené výrobní podmínky</v>
      </c>
      <c r="E15" s="57"/>
      <c r="F15" s="58"/>
      <c r="G15" s="55">
        <f>Rekapitulace!I17</f>
        <v>0</v>
      </c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8" t="str">
        <f>Rekapitulace!A18</f>
        <v>Oborová přirážka</v>
      </c>
      <c r="E16" s="59"/>
      <c r="F16" s="60"/>
      <c r="G16" s="55">
        <f>Rekapitulace!I18</f>
        <v>0</v>
      </c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8" t="str">
        <f>Rekapitulace!A19</f>
        <v>Přesun stavebních kapacit</v>
      </c>
      <c r="E17" s="59"/>
      <c r="F17" s="60"/>
      <c r="G17" s="55">
        <f>Rekapitulace!I19</f>
        <v>0</v>
      </c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8" t="str">
        <f>Rekapitulace!A20</f>
        <v>Mimostaveništní doprava</v>
      </c>
      <c r="E18" s="59"/>
      <c r="F18" s="60"/>
      <c r="G18" s="55">
        <f>Rekapitulace!I20</f>
        <v>0</v>
      </c>
    </row>
    <row r="19" spans="1:7" ht="15.95" customHeight="1" x14ac:dyDescent="0.2">
      <c r="A19" s="63" t="s">
        <v>30</v>
      </c>
      <c r="B19" s="54"/>
      <c r="C19" s="55">
        <f>SUM(C15:C18)</f>
        <v>0</v>
      </c>
      <c r="D19" s="8" t="str">
        <f>Rekapitulace!A21</f>
        <v>Zařízení staveniště</v>
      </c>
      <c r="E19" s="59"/>
      <c r="F19" s="60"/>
      <c r="G19" s="55">
        <f>Rekapitulace!I21</f>
        <v>0</v>
      </c>
    </row>
    <row r="20" spans="1:7" ht="15.95" customHeight="1" x14ac:dyDescent="0.2">
      <c r="A20" s="63"/>
      <c r="B20" s="54"/>
      <c r="C20" s="55"/>
      <c r="D20" s="8" t="str">
        <f>Rekapitulace!A22</f>
        <v>Provoz investora</v>
      </c>
      <c r="E20" s="59"/>
      <c r="F20" s="60"/>
      <c r="G20" s="55">
        <f>Rekapitulace!I22</f>
        <v>0</v>
      </c>
    </row>
    <row r="21" spans="1:7" ht="15.95" customHeight="1" x14ac:dyDescent="0.2">
      <c r="A21" s="63" t="s">
        <v>31</v>
      </c>
      <c r="B21" s="54"/>
      <c r="C21" s="55">
        <f>HZS</f>
        <v>0</v>
      </c>
      <c r="D21" s="8" t="str">
        <f>Rekapitulace!A23</f>
        <v>Kompletační činnost (IČD)</v>
      </c>
      <c r="E21" s="59"/>
      <c r="F21" s="60"/>
      <c r="G21" s="55">
        <f>Rekapitulace!I23</f>
        <v>0</v>
      </c>
    </row>
    <row r="22" spans="1:7" ht="15.95" customHeight="1" x14ac:dyDescent="0.2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04" t="s">
        <v>34</v>
      </c>
      <c r="B23" s="205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21</v>
      </c>
      <c r="D30" s="85" t="s">
        <v>44</v>
      </c>
      <c r="E30" s="87"/>
      <c r="F30" s="206">
        <f>C23-F32</f>
        <v>0</v>
      </c>
      <c r="G30" s="207"/>
    </row>
    <row r="31" spans="1:7" x14ac:dyDescent="0.2">
      <c r="A31" s="84" t="s">
        <v>45</v>
      </c>
      <c r="B31" s="85"/>
      <c r="C31" s="86">
        <f>SazbaDPH1</f>
        <v>21</v>
      </c>
      <c r="D31" s="85" t="s">
        <v>46</v>
      </c>
      <c r="E31" s="87"/>
      <c r="F31" s="206">
        <f>ROUND(PRODUCT(F30,C31/100),0)</f>
        <v>0</v>
      </c>
      <c r="G31" s="207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6">
        <v>0</v>
      </c>
      <c r="G32" s="207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6">
        <f>ROUND(PRODUCT(F32,C33/100),0)</f>
        <v>0</v>
      </c>
      <c r="G33" s="207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01">
        <f>ROUND(SUM(F30:F33),0)</f>
        <v>0</v>
      </c>
      <c r="G34" s="202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03"/>
      <c r="C37" s="203"/>
      <c r="D37" s="203"/>
      <c r="E37" s="203"/>
      <c r="F37" s="203"/>
      <c r="G37" s="203"/>
      <c r="H37" t="s">
        <v>6</v>
      </c>
    </row>
    <row r="38" spans="1:8" ht="12.75" customHeight="1" x14ac:dyDescent="0.2">
      <c r="A38" s="95"/>
      <c r="B38" s="203"/>
      <c r="C38" s="203"/>
      <c r="D38" s="203"/>
      <c r="E38" s="203"/>
      <c r="F38" s="203"/>
      <c r="G38" s="203"/>
      <c r="H38" t="s">
        <v>6</v>
      </c>
    </row>
    <row r="39" spans="1:8" x14ac:dyDescent="0.2">
      <c r="A39" s="95"/>
      <c r="B39" s="203"/>
      <c r="C39" s="203"/>
      <c r="D39" s="203"/>
      <c r="E39" s="203"/>
      <c r="F39" s="203"/>
      <c r="G39" s="203"/>
      <c r="H39" t="s">
        <v>6</v>
      </c>
    </row>
    <row r="40" spans="1:8" x14ac:dyDescent="0.2">
      <c r="A40" s="95"/>
      <c r="B40" s="203"/>
      <c r="C40" s="203"/>
      <c r="D40" s="203"/>
      <c r="E40" s="203"/>
      <c r="F40" s="203"/>
      <c r="G40" s="203"/>
      <c r="H40" t="s">
        <v>6</v>
      </c>
    </row>
    <row r="41" spans="1:8" x14ac:dyDescent="0.2">
      <c r="A41" s="95"/>
      <c r="B41" s="203"/>
      <c r="C41" s="203"/>
      <c r="D41" s="203"/>
      <c r="E41" s="203"/>
      <c r="F41" s="203"/>
      <c r="G41" s="203"/>
      <c r="H41" t="s">
        <v>6</v>
      </c>
    </row>
    <row r="42" spans="1:8" x14ac:dyDescent="0.2">
      <c r="A42" s="95"/>
      <c r="B42" s="203"/>
      <c r="C42" s="203"/>
      <c r="D42" s="203"/>
      <c r="E42" s="203"/>
      <c r="F42" s="203"/>
      <c r="G42" s="203"/>
      <c r="H42" t="s">
        <v>6</v>
      </c>
    </row>
    <row r="43" spans="1:8" x14ac:dyDescent="0.2">
      <c r="A43" s="95"/>
      <c r="B43" s="203"/>
      <c r="C43" s="203"/>
      <c r="D43" s="203"/>
      <c r="E43" s="203"/>
      <c r="F43" s="203"/>
      <c r="G43" s="203"/>
      <c r="H43" t="s">
        <v>6</v>
      </c>
    </row>
    <row r="44" spans="1:8" x14ac:dyDescent="0.2">
      <c r="A44" s="95"/>
      <c r="B44" s="203"/>
      <c r="C44" s="203"/>
      <c r="D44" s="203"/>
      <c r="E44" s="203"/>
      <c r="F44" s="203"/>
      <c r="G44" s="203"/>
      <c r="H44" t="s">
        <v>6</v>
      </c>
    </row>
    <row r="45" spans="1:8" ht="0.75" customHeight="1" x14ac:dyDescent="0.2">
      <c r="A45" s="95"/>
      <c r="B45" s="203"/>
      <c r="C45" s="203"/>
      <c r="D45" s="203"/>
      <c r="E45" s="203"/>
      <c r="F45" s="203"/>
      <c r="G45" s="203"/>
      <c r="H45" t="s">
        <v>6</v>
      </c>
    </row>
    <row r="46" spans="1:8" x14ac:dyDescent="0.2">
      <c r="B46" s="200"/>
      <c r="C46" s="200"/>
      <c r="D46" s="200"/>
      <c r="E46" s="200"/>
      <c r="F46" s="200"/>
      <c r="G46" s="200"/>
    </row>
    <row r="47" spans="1:8" x14ac:dyDescent="0.2">
      <c r="B47" s="200"/>
      <c r="C47" s="200"/>
      <c r="D47" s="200"/>
      <c r="E47" s="200"/>
      <c r="F47" s="200"/>
      <c r="G47" s="200"/>
    </row>
    <row r="48" spans="1:8" x14ac:dyDescent="0.2">
      <c r="B48" s="200"/>
      <c r="C48" s="200"/>
      <c r="D48" s="200"/>
      <c r="E48" s="200"/>
      <c r="F48" s="200"/>
      <c r="G48" s="200"/>
    </row>
    <row r="49" spans="2:7" x14ac:dyDescent="0.2">
      <c r="B49" s="200"/>
      <c r="C49" s="200"/>
      <c r="D49" s="200"/>
      <c r="E49" s="200"/>
      <c r="F49" s="200"/>
      <c r="G49" s="200"/>
    </row>
    <row r="50" spans="2:7" x14ac:dyDescent="0.2">
      <c r="B50" s="200"/>
      <c r="C50" s="200"/>
      <c r="D50" s="200"/>
      <c r="E50" s="200"/>
      <c r="F50" s="200"/>
      <c r="G50" s="200"/>
    </row>
    <row r="51" spans="2:7" x14ac:dyDescent="0.2">
      <c r="B51" s="200"/>
      <c r="C51" s="200"/>
      <c r="D51" s="200"/>
      <c r="E51" s="200"/>
      <c r="F51" s="200"/>
      <c r="G51" s="200"/>
    </row>
    <row r="52" spans="2:7" x14ac:dyDescent="0.2">
      <c r="B52" s="200"/>
      <c r="C52" s="200"/>
      <c r="D52" s="200"/>
      <c r="E52" s="200"/>
      <c r="F52" s="200"/>
      <c r="G52" s="200"/>
    </row>
    <row r="53" spans="2:7" x14ac:dyDescent="0.2">
      <c r="B53" s="200"/>
      <c r="C53" s="200"/>
      <c r="D53" s="200"/>
      <c r="E53" s="200"/>
      <c r="F53" s="200"/>
      <c r="G53" s="200"/>
    </row>
    <row r="54" spans="2:7" x14ac:dyDescent="0.2">
      <c r="B54" s="200"/>
      <c r="C54" s="200"/>
      <c r="D54" s="200"/>
      <c r="E54" s="200"/>
      <c r="F54" s="200"/>
      <c r="G54" s="200"/>
    </row>
    <row r="55" spans="2:7" x14ac:dyDescent="0.2">
      <c r="B55" s="200"/>
      <c r="C55" s="200"/>
      <c r="D55" s="200"/>
      <c r="E55" s="200"/>
      <c r="F55" s="200"/>
      <c r="G55" s="200"/>
    </row>
  </sheetData>
  <mergeCells count="22"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37:G45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H25" sqref="H25:I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2" t="s">
        <v>49</v>
      </c>
      <c r="B1" s="213"/>
      <c r="C1" s="96" t="str">
        <f>CONCATENATE(cislostavby," ",nazevstavby)</f>
        <v>20160329 SSHR Butas Butoves</v>
      </c>
      <c r="D1" s="97"/>
      <c r="E1" s="98"/>
      <c r="F1" s="97"/>
      <c r="G1" s="99" t="s">
        <v>50</v>
      </c>
      <c r="H1" s="100"/>
      <c r="I1" s="101"/>
    </row>
    <row r="2" spans="1:57" ht="13.5" thickBot="1" x14ac:dyDescent="0.25">
      <c r="A2" s="214" t="s">
        <v>51</v>
      </c>
      <c r="B2" s="215"/>
      <c r="C2" s="102" t="str">
        <f>CONCATENATE(cisloobjektu," ",nazevobjektu)</f>
        <v>01 Oprava kanalizačních žlabů C2 + C3</v>
      </c>
      <c r="D2" s="103"/>
      <c r="E2" s="104"/>
      <c r="F2" s="103"/>
      <c r="G2" s="216"/>
      <c r="H2" s="217"/>
      <c r="I2" s="218"/>
    </row>
    <row r="3" spans="1:57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57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57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57" s="34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57" s="34" customFormat="1" x14ac:dyDescent="0.2">
      <c r="A7" s="193" t="str">
        <f>Položky!B7</f>
        <v>5</v>
      </c>
      <c r="B7" s="114" t="str">
        <f>Položky!C7</f>
        <v>Komunikace</v>
      </c>
      <c r="C7" s="65"/>
      <c r="D7" s="115"/>
      <c r="E7" s="194">
        <f>Položky!BA10</f>
        <v>0</v>
      </c>
      <c r="F7" s="195">
        <f>Položky!BB10</f>
        <v>0</v>
      </c>
      <c r="G7" s="195">
        <f>Položky!BC10</f>
        <v>0</v>
      </c>
      <c r="H7" s="195">
        <f>Položky!BD10</f>
        <v>0</v>
      </c>
      <c r="I7" s="196">
        <f>Položky!BE10</f>
        <v>0</v>
      </c>
    </row>
    <row r="8" spans="1:57" s="34" customFormat="1" x14ac:dyDescent="0.2">
      <c r="A8" s="193" t="str">
        <f>Položky!B11</f>
        <v>8</v>
      </c>
      <c r="B8" s="114" t="str">
        <f>Položky!C11</f>
        <v>Trubní vedení</v>
      </c>
      <c r="C8" s="65"/>
      <c r="D8" s="115"/>
      <c r="E8" s="194">
        <f>Položky!BA22</f>
        <v>0</v>
      </c>
      <c r="F8" s="195">
        <f>Položky!BB22</f>
        <v>0</v>
      </c>
      <c r="G8" s="195">
        <f>Položky!BC22</f>
        <v>0</v>
      </c>
      <c r="H8" s="195">
        <f>Položky!BD22</f>
        <v>0</v>
      </c>
      <c r="I8" s="196">
        <f>Položky!BE22</f>
        <v>0</v>
      </c>
    </row>
    <row r="9" spans="1:57" s="34" customFormat="1" x14ac:dyDescent="0.2">
      <c r="A9" s="193" t="str">
        <f>Položky!B23</f>
        <v>96</v>
      </c>
      <c r="B9" s="114" t="str">
        <f>Položky!C23</f>
        <v>Bourání konstrukcí</v>
      </c>
      <c r="C9" s="65"/>
      <c r="D9" s="115"/>
      <c r="E9" s="194">
        <f>Položky!BA27</f>
        <v>0</v>
      </c>
      <c r="F9" s="195">
        <f>Položky!BB27</f>
        <v>0</v>
      </c>
      <c r="G9" s="195">
        <f>Položky!BC27</f>
        <v>0</v>
      </c>
      <c r="H9" s="195">
        <f>Položky!BD27</f>
        <v>0</v>
      </c>
      <c r="I9" s="196">
        <f>Položky!BE27</f>
        <v>0</v>
      </c>
    </row>
    <row r="10" spans="1:57" s="34" customFormat="1" x14ac:dyDescent="0.2">
      <c r="A10" s="193" t="str">
        <f>Položky!B28</f>
        <v>99</v>
      </c>
      <c r="B10" s="114" t="str">
        <f>Položky!C28</f>
        <v>Staveništní přesun hmot</v>
      </c>
      <c r="C10" s="65"/>
      <c r="D10" s="115"/>
      <c r="E10" s="194">
        <f>Položky!BA30</f>
        <v>0</v>
      </c>
      <c r="F10" s="195">
        <f>Položky!BB30</f>
        <v>0</v>
      </c>
      <c r="G10" s="195">
        <f>Položky!BC30</f>
        <v>0</v>
      </c>
      <c r="H10" s="195">
        <f>Položky!BD30</f>
        <v>0</v>
      </c>
      <c r="I10" s="196">
        <f>Položky!BE30</f>
        <v>0</v>
      </c>
    </row>
    <row r="11" spans="1:57" s="34" customFormat="1" ht="13.5" thickBot="1" x14ac:dyDescent="0.25">
      <c r="A11" s="193" t="str">
        <f>Položky!B31</f>
        <v>D96</v>
      </c>
      <c r="B11" s="114" t="str">
        <f>Položky!C31</f>
        <v>Přesuny suti a vybouraných hmot</v>
      </c>
      <c r="C11" s="65"/>
      <c r="D11" s="115"/>
      <c r="E11" s="194">
        <f>Položky!BA36</f>
        <v>0</v>
      </c>
      <c r="F11" s="195">
        <f>Položky!BB36</f>
        <v>0</v>
      </c>
      <c r="G11" s="195">
        <f>Položky!BC36</f>
        <v>0</v>
      </c>
      <c r="H11" s="195">
        <f>Položky!BD36</f>
        <v>0</v>
      </c>
      <c r="I11" s="196">
        <f>Položky!BE36</f>
        <v>0</v>
      </c>
    </row>
    <row r="12" spans="1:57" s="122" customFormat="1" ht="13.5" thickBot="1" x14ac:dyDescent="0.25">
      <c r="A12" s="116"/>
      <c r="B12" s="117" t="s">
        <v>58</v>
      </c>
      <c r="C12" s="117"/>
      <c r="D12" s="118"/>
      <c r="E12" s="119">
        <f>SUM(E7:E11)</f>
        <v>0</v>
      </c>
      <c r="F12" s="120">
        <f>SUM(F7:F11)</f>
        <v>0</v>
      </c>
      <c r="G12" s="120">
        <f>SUM(G7:G11)</f>
        <v>0</v>
      </c>
      <c r="H12" s="120">
        <f>SUM(H7:H11)</f>
        <v>0</v>
      </c>
      <c r="I12" s="121">
        <f>SUM(I7:I11)</f>
        <v>0</v>
      </c>
    </row>
    <row r="13" spans="1:57" x14ac:dyDescent="0.2">
      <c r="A13" s="65"/>
      <c r="B13" s="65"/>
      <c r="C13" s="65"/>
      <c r="D13" s="65"/>
      <c r="E13" s="65"/>
      <c r="F13" s="65"/>
      <c r="G13" s="65"/>
      <c r="H13" s="65"/>
      <c r="I13" s="65"/>
    </row>
    <row r="14" spans="1:57" ht="19.5" customHeight="1" x14ac:dyDescent="0.25">
      <c r="A14" s="106" t="s">
        <v>59</v>
      </c>
      <c r="B14" s="106"/>
      <c r="C14" s="106"/>
      <c r="D14" s="106"/>
      <c r="E14" s="106"/>
      <c r="F14" s="106"/>
      <c r="G14" s="123"/>
      <c r="H14" s="106"/>
      <c r="I14" s="106"/>
      <c r="BA14" s="40"/>
      <c r="BB14" s="40"/>
      <c r="BC14" s="40"/>
      <c r="BD14" s="40"/>
      <c r="BE14" s="40"/>
    </row>
    <row r="15" spans="1:57" ht="13.5" thickBot="1" x14ac:dyDescent="0.25">
      <c r="A15" s="76"/>
      <c r="B15" s="76"/>
      <c r="C15" s="76"/>
      <c r="D15" s="76"/>
      <c r="E15" s="76"/>
      <c r="F15" s="76"/>
      <c r="G15" s="76"/>
      <c r="H15" s="76"/>
      <c r="I15" s="76"/>
    </row>
    <row r="16" spans="1:57" x14ac:dyDescent="0.2">
      <c r="A16" s="70" t="s">
        <v>60</v>
      </c>
      <c r="B16" s="71"/>
      <c r="C16" s="71"/>
      <c r="D16" s="124"/>
      <c r="E16" s="125" t="s">
        <v>61</v>
      </c>
      <c r="F16" s="126" t="s">
        <v>62</v>
      </c>
      <c r="G16" s="127" t="s">
        <v>63</v>
      </c>
      <c r="H16" s="128"/>
      <c r="I16" s="129" t="s">
        <v>61</v>
      </c>
    </row>
    <row r="17" spans="1:53" x14ac:dyDescent="0.2">
      <c r="A17" s="63" t="s">
        <v>136</v>
      </c>
      <c r="B17" s="54"/>
      <c r="C17" s="54"/>
      <c r="D17" s="130"/>
      <c r="E17" s="131">
        <v>0</v>
      </c>
      <c r="F17" s="132">
        <v>2</v>
      </c>
      <c r="G17" s="133">
        <f t="shared" ref="G17:G24" si="0">CHOOSE(BA17+1,HSV+PSV,HSV+PSV+Mont,HSV+PSV+Dodavka+Mont,HSV,PSV,Mont,Dodavka,Mont+Dodavka,0)</f>
        <v>0</v>
      </c>
      <c r="H17" s="134"/>
      <c r="I17" s="135">
        <f t="shared" ref="I17:I24" si="1">E17+F17*G17/100</f>
        <v>0</v>
      </c>
      <c r="BA17">
        <v>0</v>
      </c>
    </row>
    <row r="18" spans="1:53" x14ac:dyDescent="0.2">
      <c r="A18" s="63" t="s">
        <v>137</v>
      </c>
      <c r="B18" s="54"/>
      <c r="C18" s="54"/>
      <c r="D18" s="130"/>
      <c r="E18" s="131">
        <v>0</v>
      </c>
      <c r="F18" s="132">
        <v>0</v>
      </c>
      <c r="G18" s="133">
        <f t="shared" si="0"/>
        <v>0</v>
      </c>
      <c r="H18" s="134"/>
      <c r="I18" s="135">
        <f t="shared" si="1"/>
        <v>0</v>
      </c>
      <c r="BA18">
        <v>0</v>
      </c>
    </row>
    <row r="19" spans="1:53" x14ac:dyDescent="0.2">
      <c r="A19" s="63" t="s">
        <v>138</v>
      </c>
      <c r="B19" s="54"/>
      <c r="C19" s="54"/>
      <c r="D19" s="130"/>
      <c r="E19" s="131">
        <v>0</v>
      </c>
      <c r="F19" s="132">
        <v>0</v>
      </c>
      <c r="G19" s="133">
        <f t="shared" si="0"/>
        <v>0</v>
      </c>
      <c r="H19" s="134"/>
      <c r="I19" s="135">
        <f t="shared" si="1"/>
        <v>0</v>
      </c>
      <c r="BA19">
        <v>1</v>
      </c>
    </row>
    <row r="20" spans="1:53" x14ac:dyDescent="0.2">
      <c r="A20" s="63" t="s">
        <v>139</v>
      </c>
      <c r="B20" s="54"/>
      <c r="C20" s="54"/>
      <c r="D20" s="130"/>
      <c r="E20" s="131">
        <v>0</v>
      </c>
      <c r="F20" s="132">
        <v>0</v>
      </c>
      <c r="G20" s="133">
        <f t="shared" si="0"/>
        <v>0</v>
      </c>
      <c r="H20" s="134"/>
      <c r="I20" s="135">
        <f t="shared" si="1"/>
        <v>0</v>
      </c>
      <c r="BA20">
        <v>0</v>
      </c>
    </row>
    <row r="21" spans="1:53" x14ac:dyDescent="0.2">
      <c r="A21" s="63" t="s">
        <v>140</v>
      </c>
      <c r="B21" s="54"/>
      <c r="C21" s="54"/>
      <c r="D21" s="130"/>
      <c r="E21" s="131">
        <v>0</v>
      </c>
      <c r="F21" s="132">
        <v>5</v>
      </c>
      <c r="G21" s="133">
        <f t="shared" si="0"/>
        <v>0</v>
      </c>
      <c r="H21" s="134"/>
      <c r="I21" s="135">
        <f t="shared" si="1"/>
        <v>0</v>
      </c>
      <c r="BA21">
        <v>1</v>
      </c>
    </row>
    <row r="22" spans="1:53" x14ac:dyDescent="0.2">
      <c r="A22" s="63" t="s">
        <v>141</v>
      </c>
      <c r="B22" s="54"/>
      <c r="C22" s="54"/>
      <c r="D22" s="130"/>
      <c r="E22" s="131">
        <v>0</v>
      </c>
      <c r="F22" s="132">
        <v>0</v>
      </c>
      <c r="G22" s="133">
        <f t="shared" si="0"/>
        <v>0</v>
      </c>
      <c r="H22" s="134"/>
      <c r="I22" s="135">
        <f t="shared" si="1"/>
        <v>0</v>
      </c>
      <c r="BA22">
        <v>1</v>
      </c>
    </row>
    <row r="23" spans="1:53" x14ac:dyDescent="0.2">
      <c r="A23" s="63" t="s">
        <v>142</v>
      </c>
      <c r="B23" s="54"/>
      <c r="C23" s="54"/>
      <c r="D23" s="130"/>
      <c r="E23" s="131">
        <v>0</v>
      </c>
      <c r="F23" s="132">
        <v>0</v>
      </c>
      <c r="G23" s="133">
        <f t="shared" si="0"/>
        <v>0</v>
      </c>
      <c r="H23" s="134"/>
      <c r="I23" s="135">
        <f t="shared" si="1"/>
        <v>0</v>
      </c>
      <c r="BA23">
        <v>2</v>
      </c>
    </row>
    <row r="24" spans="1:53" x14ac:dyDescent="0.2">
      <c r="A24" s="63" t="s">
        <v>143</v>
      </c>
      <c r="B24" s="54"/>
      <c r="C24" s="54"/>
      <c r="D24" s="130"/>
      <c r="E24" s="131">
        <v>0</v>
      </c>
      <c r="F24" s="132">
        <v>0</v>
      </c>
      <c r="G24" s="133">
        <f t="shared" si="0"/>
        <v>0</v>
      </c>
      <c r="H24" s="134"/>
      <c r="I24" s="135">
        <f t="shared" si="1"/>
        <v>0</v>
      </c>
      <c r="BA24">
        <v>2</v>
      </c>
    </row>
    <row r="25" spans="1:53" ht="13.5" thickBot="1" x14ac:dyDescent="0.25">
      <c r="A25" s="136"/>
      <c r="B25" s="137" t="s">
        <v>64</v>
      </c>
      <c r="C25" s="138"/>
      <c r="D25" s="139"/>
      <c r="E25" s="140"/>
      <c r="F25" s="141"/>
      <c r="G25" s="141"/>
      <c r="H25" s="219">
        <f>SUM(I17:I24)</f>
        <v>0</v>
      </c>
      <c r="I25" s="220"/>
    </row>
    <row r="27" spans="1:53" x14ac:dyDescent="0.2">
      <c r="B27" s="122"/>
      <c r="F27" s="142"/>
      <c r="G27" s="143"/>
      <c r="H27" s="143"/>
      <c r="I27" s="144"/>
    </row>
    <row r="28" spans="1:53" x14ac:dyDescent="0.2">
      <c r="F28" s="142"/>
      <c r="G28" s="143"/>
      <c r="H28" s="143"/>
      <c r="I28" s="144"/>
    </row>
    <row r="29" spans="1:53" x14ac:dyDescent="0.2">
      <c r="F29" s="142"/>
      <c r="G29" s="143"/>
      <c r="H29" s="143"/>
      <c r="I29" s="144"/>
    </row>
    <row r="30" spans="1:53" x14ac:dyDescent="0.2">
      <c r="F30" s="142"/>
      <c r="G30" s="143"/>
      <c r="H30" s="143"/>
      <c r="I30" s="144"/>
    </row>
    <row r="31" spans="1:53" x14ac:dyDescent="0.2">
      <c r="F31" s="142"/>
      <c r="G31" s="143"/>
      <c r="H31" s="143"/>
      <c r="I31" s="144"/>
    </row>
    <row r="32" spans="1:53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09"/>
  <sheetViews>
    <sheetView showGridLines="0" showZeros="0" zoomScaleNormal="100" workbookViewId="0">
      <selection activeCell="F36" sqref="F36"/>
    </sheetView>
  </sheetViews>
  <sheetFormatPr defaultColWidth="9.140625"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7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1" t="s">
        <v>65</v>
      </c>
      <c r="B1" s="221"/>
      <c r="C1" s="221"/>
      <c r="D1" s="221"/>
      <c r="E1" s="221"/>
      <c r="F1" s="221"/>
      <c r="G1" s="221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2" t="s">
        <v>49</v>
      </c>
      <c r="B3" s="213"/>
      <c r="C3" s="96" t="str">
        <f>CONCATENATE(cislostavby," ",nazevstavby)</f>
        <v>20160329 SSHR Butas Butoves</v>
      </c>
      <c r="D3" s="150"/>
      <c r="E3" s="151" t="s">
        <v>66</v>
      </c>
      <c r="F3" s="152">
        <f>Rekapitulace!H1</f>
        <v>0</v>
      </c>
      <c r="G3" s="153"/>
    </row>
    <row r="4" spans="1:104" ht="13.5" thickBot="1" x14ac:dyDescent="0.25">
      <c r="A4" s="222" t="s">
        <v>51</v>
      </c>
      <c r="B4" s="215"/>
      <c r="C4" s="102" t="str">
        <f>CONCATENATE(cisloobjektu," ",nazevobjektu)</f>
        <v>01 Oprava kanalizačních žlabů C2 + C3</v>
      </c>
      <c r="D4" s="154"/>
      <c r="E4" s="223">
        <f>Rekapitulace!G2</f>
        <v>0</v>
      </c>
      <c r="F4" s="224"/>
      <c r="G4" s="225"/>
    </row>
    <row r="5" spans="1:104" ht="13.5" thickTop="1" x14ac:dyDescent="0.2">
      <c r="A5" s="155"/>
      <c r="B5" s="146"/>
      <c r="C5" s="146"/>
      <c r="D5" s="146"/>
      <c r="E5" s="156"/>
      <c r="F5" s="146"/>
      <c r="G5" s="157"/>
    </row>
    <row r="6" spans="1:104" x14ac:dyDescent="0.2">
      <c r="A6" s="158" t="s">
        <v>67</v>
      </c>
      <c r="B6" s="159" t="s">
        <v>68</v>
      </c>
      <c r="C6" s="159" t="s">
        <v>69</v>
      </c>
      <c r="D6" s="159" t="s">
        <v>70</v>
      </c>
      <c r="E6" s="160" t="s">
        <v>71</v>
      </c>
      <c r="F6" s="159" t="s">
        <v>72</v>
      </c>
      <c r="G6" s="161" t="s">
        <v>73</v>
      </c>
    </row>
    <row r="7" spans="1:104" x14ac:dyDescent="0.2">
      <c r="A7" s="162" t="s">
        <v>74</v>
      </c>
      <c r="B7" s="163" t="s">
        <v>79</v>
      </c>
      <c r="C7" s="164" t="s">
        <v>80</v>
      </c>
      <c r="D7" s="165"/>
      <c r="E7" s="166"/>
      <c r="F7" s="166"/>
      <c r="G7" s="167"/>
      <c r="H7" s="168"/>
      <c r="I7" s="168"/>
      <c r="O7" s="169">
        <v>1</v>
      </c>
    </row>
    <row r="8" spans="1:104" x14ac:dyDescent="0.2">
      <c r="A8" s="170">
        <v>1</v>
      </c>
      <c r="B8" s="171" t="s">
        <v>81</v>
      </c>
      <c r="C8" s="172" t="s">
        <v>82</v>
      </c>
      <c r="D8" s="173" t="s">
        <v>83</v>
      </c>
      <c r="E8" s="174">
        <v>3.6</v>
      </c>
      <c r="F8" s="174">
        <v>0</v>
      </c>
      <c r="G8" s="175">
        <f>E8*F8</f>
        <v>0</v>
      </c>
      <c r="O8" s="169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6">
        <v>1</v>
      </c>
      <c r="CB8" s="176">
        <v>1</v>
      </c>
      <c r="CZ8" s="145">
        <v>0.15382000000000001</v>
      </c>
    </row>
    <row r="9" spans="1:104" x14ac:dyDescent="0.2">
      <c r="A9" s="170">
        <v>2</v>
      </c>
      <c r="B9" s="171" t="s">
        <v>84</v>
      </c>
      <c r="C9" s="172" t="s">
        <v>85</v>
      </c>
      <c r="D9" s="173" t="s">
        <v>86</v>
      </c>
      <c r="E9" s="174">
        <v>18</v>
      </c>
      <c r="F9" s="174">
        <v>0</v>
      </c>
      <c r="G9" s="175">
        <f>E9*F9</f>
        <v>0</v>
      </c>
      <c r="O9" s="169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6">
        <v>1</v>
      </c>
      <c r="CB9" s="176">
        <v>1</v>
      </c>
      <c r="CZ9" s="145">
        <v>0</v>
      </c>
    </row>
    <row r="10" spans="1:104" x14ac:dyDescent="0.2">
      <c r="A10" s="177"/>
      <c r="B10" s="178" t="s">
        <v>75</v>
      </c>
      <c r="C10" s="179" t="str">
        <f>CONCATENATE(B7," ",C7)</f>
        <v>5 Komunikace</v>
      </c>
      <c r="D10" s="180"/>
      <c r="E10" s="181"/>
      <c r="F10" s="182"/>
      <c r="G10" s="183">
        <f>SUM(G7:G9)</f>
        <v>0</v>
      </c>
      <c r="O10" s="169">
        <v>4</v>
      </c>
      <c r="BA10" s="184">
        <f>SUM(BA7:BA9)</f>
        <v>0</v>
      </c>
      <c r="BB10" s="184">
        <f>SUM(BB7:BB9)</f>
        <v>0</v>
      </c>
      <c r="BC10" s="184">
        <f>SUM(BC7:BC9)</f>
        <v>0</v>
      </c>
      <c r="BD10" s="184">
        <f>SUM(BD7:BD9)</f>
        <v>0</v>
      </c>
      <c r="BE10" s="184">
        <f>SUM(BE7:BE9)</f>
        <v>0</v>
      </c>
    </row>
    <row r="11" spans="1:104" x14ac:dyDescent="0.2">
      <c r="A11" s="162" t="s">
        <v>74</v>
      </c>
      <c r="B11" s="163" t="s">
        <v>87</v>
      </c>
      <c r="C11" s="164" t="s">
        <v>88</v>
      </c>
      <c r="D11" s="165"/>
      <c r="E11" s="166"/>
      <c r="F11" s="166"/>
      <c r="G11" s="167"/>
      <c r="H11" s="168"/>
      <c r="I11" s="168"/>
      <c r="O11" s="169">
        <v>1</v>
      </c>
    </row>
    <row r="12" spans="1:104" x14ac:dyDescent="0.2">
      <c r="A12" s="170">
        <v>3</v>
      </c>
      <c r="B12" s="171" t="s">
        <v>89</v>
      </c>
      <c r="C12" s="172" t="s">
        <v>90</v>
      </c>
      <c r="D12" s="173" t="s">
        <v>91</v>
      </c>
      <c r="E12" s="174">
        <v>7.3</v>
      </c>
      <c r="F12" s="174">
        <v>0</v>
      </c>
      <c r="G12" s="175">
        <f t="shared" ref="G12:G21" si="0">E12*F12</f>
        <v>0</v>
      </c>
      <c r="O12" s="169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 t="shared" ref="BA12:BA21" si="1">IF(AZ12=1,G12,0)</f>
        <v>0</v>
      </c>
      <c r="BB12" s="145">
        <f t="shared" ref="BB12:BB21" si="2">IF(AZ12=2,G12,0)</f>
        <v>0</v>
      </c>
      <c r="BC12" s="145">
        <f t="shared" ref="BC12:BC21" si="3">IF(AZ12=3,G12,0)</f>
        <v>0</v>
      </c>
      <c r="BD12" s="145">
        <f t="shared" ref="BD12:BD21" si="4">IF(AZ12=4,G12,0)</f>
        <v>0</v>
      </c>
      <c r="BE12" s="145">
        <f t="shared" ref="BE12:BE21" si="5">IF(AZ12=5,G12,0)</f>
        <v>0</v>
      </c>
      <c r="CA12" s="176">
        <v>1</v>
      </c>
      <c r="CB12" s="176">
        <v>1</v>
      </c>
      <c r="CZ12" s="145">
        <v>2.5649999999999999</v>
      </c>
    </row>
    <row r="13" spans="1:104" x14ac:dyDescent="0.2">
      <c r="A13" s="170">
        <v>4</v>
      </c>
      <c r="B13" s="171" t="s">
        <v>92</v>
      </c>
      <c r="C13" s="172" t="s">
        <v>93</v>
      </c>
      <c r="D13" s="173" t="s">
        <v>83</v>
      </c>
      <c r="E13" s="174">
        <v>21</v>
      </c>
      <c r="F13" s="174">
        <v>0</v>
      </c>
      <c r="G13" s="175">
        <f t="shared" si="0"/>
        <v>0</v>
      </c>
      <c r="O13" s="169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 t="shared" si="1"/>
        <v>0</v>
      </c>
      <c r="BB13" s="145">
        <f t="shared" si="2"/>
        <v>0</v>
      </c>
      <c r="BC13" s="145">
        <f t="shared" si="3"/>
        <v>0</v>
      </c>
      <c r="BD13" s="145">
        <f t="shared" si="4"/>
        <v>0</v>
      </c>
      <c r="BE13" s="145">
        <f t="shared" si="5"/>
        <v>0</v>
      </c>
      <c r="CA13" s="176">
        <v>1</v>
      </c>
      <c r="CB13" s="176">
        <v>1</v>
      </c>
      <c r="CZ13" s="145">
        <v>3.9379999999999998E-2</v>
      </c>
    </row>
    <row r="14" spans="1:104" x14ac:dyDescent="0.2">
      <c r="A14" s="170">
        <v>5</v>
      </c>
      <c r="B14" s="171" t="s">
        <v>94</v>
      </c>
      <c r="C14" s="172" t="s">
        <v>95</v>
      </c>
      <c r="D14" s="173" t="s">
        <v>83</v>
      </c>
      <c r="E14" s="174">
        <v>21</v>
      </c>
      <c r="F14" s="174">
        <v>0</v>
      </c>
      <c r="G14" s="175">
        <f t="shared" si="0"/>
        <v>0</v>
      </c>
      <c r="O14" s="169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 t="shared" si="1"/>
        <v>0</v>
      </c>
      <c r="BB14" s="145">
        <f t="shared" si="2"/>
        <v>0</v>
      </c>
      <c r="BC14" s="145">
        <f t="shared" si="3"/>
        <v>0</v>
      </c>
      <c r="BD14" s="145">
        <f t="shared" si="4"/>
        <v>0</v>
      </c>
      <c r="BE14" s="145">
        <f t="shared" si="5"/>
        <v>0</v>
      </c>
      <c r="CA14" s="176">
        <v>1</v>
      </c>
      <c r="CB14" s="176">
        <v>1</v>
      </c>
      <c r="CZ14" s="145">
        <v>0</v>
      </c>
    </row>
    <row r="15" spans="1:104" x14ac:dyDescent="0.2">
      <c r="A15" s="170">
        <v>6</v>
      </c>
      <c r="B15" s="171" t="s">
        <v>96</v>
      </c>
      <c r="C15" s="172" t="s">
        <v>97</v>
      </c>
      <c r="D15" s="173" t="s">
        <v>98</v>
      </c>
      <c r="E15" s="174">
        <v>0.22</v>
      </c>
      <c r="F15" s="174">
        <v>0</v>
      </c>
      <c r="G15" s="175">
        <f t="shared" si="0"/>
        <v>0</v>
      </c>
      <c r="O15" s="169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 t="shared" si="1"/>
        <v>0</v>
      </c>
      <c r="BB15" s="145">
        <f t="shared" si="2"/>
        <v>0</v>
      </c>
      <c r="BC15" s="145">
        <f t="shared" si="3"/>
        <v>0</v>
      </c>
      <c r="BD15" s="145">
        <f t="shared" si="4"/>
        <v>0</v>
      </c>
      <c r="BE15" s="145">
        <f t="shared" si="5"/>
        <v>0</v>
      </c>
      <c r="CA15" s="176">
        <v>1</v>
      </c>
      <c r="CB15" s="176">
        <v>1</v>
      </c>
      <c r="CZ15" s="145">
        <v>1.01301</v>
      </c>
    </row>
    <row r="16" spans="1:104" ht="22.5" x14ac:dyDescent="0.2">
      <c r="A16" s="170">
        <v>7</v>
      </c>
      <c r="B16" s="171" t="s">
        <v>99</v>
      </c>
      <c r="C16" s="172" t="s">
        <v>100</v>
      </c>
      <c r="D16" s="173" t="s">
        <v>101</v>
      </c>
      <c r="E16" s="174">
        <v>3</v>
      </c>
      <c r="F16" s="174">
        <v>0</v>
      </c>
      <c r="G16" s="175">
        <f t="shared" si="0"/>
        <v>0</v>
      </c>
      <c r="O16" s="169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 t="shared" si="1"/>
        <v>0</v>
      </c>
      <c r="BB16" s="145">
        <f t="shared" si="2"/>
        <v>0</v>
      </c>
      <c r="BC16" s="145">
        <f t="shared" si="3"/>
        <v>0</v>
      </c>
      <c r="BD16" s="145">
        <f t="shared" si="4"/>
        <v>0</v>
      </c>
      <c r="BE16" s="145">
        <f t="shared" si="5"/>
        <v>0</v>
      </c>
      <c r="CA16" s="176">
        <v>1</v>
      </c>
      <c r="CB16" s="176">
        <v>1</v>
      </c>
      <c r="CZ16" s="145">
        <v>2.2149999999999999</v>
      </c>
    </row>
    <row r="17" spans="1:104" x14ac:dyDescent="0.2">
      <c r="A17" s="170">
        <v>8</v>
      </c>
      <c r="B17" s="171" t="s">
        <v>102</v>
      </c>
      <c r="C17" s="172" t="s">
        <v>103</v>
      </c>
      <c r="D17" s="173" t="s">
        <v>101</v>
      </c>
      <c r="E17" s="174">
        <v>3</v>
      </c>
      <c r="F17" s="174">
        <v>0</v>
      </c>
      <c r="G17" s="175">
        <f t="shared" si="0"/>
        <v>0</v>
      </c>
      <c r="O17" s="169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 t="shared" si="1"/>
        <v>0</v>
      </c>
      <c r="BB17" s="145">
        <f t="shared" si="2"/>
        <v>0</v>
      </c>
      <c r="BC17" s="145">
        <f t="shared" si="3"/>
        <v>0</v>
      </c>
      <c r="BD17" s="145">
        <f t="shared" si="4"/>
        <v>0</v>
      </c>
      <c r="BE17" s="145">
        <f t="shared" si="5"/>
        <v>0</v>
      </c>
      <c r="CA17" s="176">
        <v>1</v>
      </c>
      <c r="CB17" s="176">
        <v>1</v>
      </c>
      <c r="CZ17" s="145">
        <v>7.0200000000000002E-3</v>
      </c>
    </row>
    <row r="18" spans="1:104" x14ac:dyDescent="0.2">
      <c r="A18" s="170">
        <v>9</v>
      </c>
      <c r="B18" s="171" t="s">
        <v>104</v>
      </c>
      <c r="C18" s="172" t="s">
        <v>105</v>
      </c>
      <c r="D18" s="173" t="s">
        <v>101</v>
      </c>
      <c r="E18" s="174">
        <v>18</v>
      </c>
      <c r="F18" s="174">
        <v>0</v>
      </c>
      <c r="G18" s="175">
        <f t="shared" si="0"/>
        <v>0</v>
      </c>
      <c r="O18" s="169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 t="shared" si="1"/>
        <v>0</v>
      </c>
      <c r="BB18" s="145">
        <f t="shared" si="2"/>
        <v>0</v>
      </c>
      <c r="BC18" s="145">
        <f t="shared" si="3"/>
        <v>0</v>
      </c>
      <c r="BD18" s="145">
        <f t="shared" si="4"/>
        <v>0</v>
      </c>
      <c r="BE18" s="145">
        <f t="shared" si="5"/>
        <v>0</v>
      </c>
      <c r="CA18" s="176">
        <v>1</v>
      </c>
      <c r="CB18" s="176">
        <v>1</v>
      </c>
      <c r="CZ18" s="145">
        <v>5.0000000000000001E-3</v>
      </c>
    </row>
    <row r="19" spans="1:104" x14ac:dyDescent="0.2">
      <c r="A19" s="170">
        <v>10</v>
      </c>
      <c r="B19" s="171" t="s">
        <v>106</v>
      </c>
      <c r="C19" s="172" t="s">
        <v>107</v>
      </c>
      <c r="D19" s="173" t="s">
        <v>108</v>
      </c>
      <c r="E19" s="174">
        <v>95.4</v>
      </c>
      <c r="F19" s="174">
        <v>0</v>
      </c>
      <c r="G19" s="175">
        <f t="shared" si="0"/>
        <v>0</v>
      </c>
      <c r="O19" s="169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 t="shared" si="1"/>
        <v>0</v>
      </c>
      <c r="BB19" s="145">
        <f t="shared" si="2"/>
        <v>0</v>
      </c>
      <c r="BC19" s="145">
        <f t="shared" si="3"/>
        <v>0</v>
      </c>
      <c r="BD19" s="145">
        <f t="shared" si="4"/>
        <v>0</v>
      </c>
      <c r="BE19" s="145">
        <f t="shared" si="5"/>
        <v>0</v>
      </c>
      <c r="CA19" s="176">
        <v>1</v>
      </c>
      <c r="CB19" s="176">
        <v>1</v>
      </c>
      <c r="CZ19" s="145">
        <v>1.2E-2</v>
      </c>
    </row>
    <row r="20" spans="1:104" ht="22.5" x14ac:dyDescent="0.2">
      <c r="A20" s="170">
        <v>11</v>
      </c>
      <c r="B20" s="171" t="s">
        <v>109</v>
      </c>
      <c r="C20" s="172" t="s">
        <v>110</v>
      </c>
      <c r="D20" s="173" t="s">
        <v>111</v>
      </c>
      <c r="E20" s="174">
        <v>9.5399999999999999E-2</v>
      </c>
      <c r="F20" s="174">
        <v>0</v>
      </c>
      <c r="G20" s="175">
        <f t="shared" si="0"/>
        <v>0</v>
      </c>
      <c r="O20" s="169">
        <v>2</v>
      </c>
      <c r="AA20" s="145">
        <v>3</v>
      </c>
      <c r="AB20" s="145">
        <v>1</v>
      </c>
      <c r="AC20" s="145">
        <v>15410735</v>
      </c>
      <c r="AZ20" s="145">
        <v>1</v>
      </c>
      <c r="BA20" s="145">
        <f t="shared" si="1"/>
        <v>0</v>
      </c>
      <c r="BB20" s="145">
        <f t="shared" si="2"/>
        <v>0</v>
      </c>
      <c r="BC20" s="145">
        <f t="shared" si="3"/>
        <v>0</v>
      </c>
      <c r="BD20" s="145">
        <f t="shared" si="4"/>
        <v>0</v>
      </c>
      <c r="BE20" s="145">
        <f t="shared" si="5"/>
        <v>0</v>
      </c>
      <c r="CA20" s="176">
        <v>3</v>
      </c>
      <c r="CB20" s="176">
        <v>1</v>
      </c>
      <c r="CZ20" s="145">
        <v>1</v>
      </c>
    </row>
    <row r="21" spans="1:104" x14ac:dyDescent="0.2">
      <c r="A21" s="170">
        <v>12</v>
      </c>
      <c r="B21" s="171" t="s">
        <v>112</v>
      </c>
      <c r="C21" s="172" t="s">
        <v>113</v>
      </c>
      <c r="D21" s="173" t="s">
        <v>101</v>
      </c>
      <c r="E21" s="174">
        <v>3</v>
      </c>
      <c r="F21" s="174">
        <v>0</v>
      </c>
      <c r="G21" s="175">
        <f t="shared" si="0"/>
        <v>0</v>
      </c>
      <c r="O21" s="169">
        <v>2</v>
      </c>
      <c r="AA21" s="145">
        <v>3</v>
      </c>
      <c r="AB21" s="145">
        <v>1</v>
      </c>
      <c r="AC21" s="145">
        <v>55243111</v>
      </c>
      <c r="AZ21" s="145">
        <v>1</v>
      </c>
      <c r="BA21" s="145">
        <f t="shared" si="1"/>
        <v>0</v>
      </c>
      <c r="BB21" s="145">
        <f t="shared" si="2"/>
        <v>0</v>
      </c>
      <c r="BC21" s="145">
        <f t="shared" si="3"/>
        <v>0</v>
      </c>
      <c r="BD21" s="145">
        <f t="shared" si="4"/>
        <v>0</v>
      </c>
      <c r="BE21" s="145">
        <f t="shared" si="5"/>
        <v>0</v>
      </c>
      <c r="CA21" s="176">
        <v>3</v>
      </c>
      <c r="CB21" s="176">
        <v>1</v>
      </c>
      <c r="CZ21" s="145">
        <v>0.11799999999999999</v>
      </c>
    </row>
    <row r="22" spans="1:104" x14ac:dyDescent="0.2">
      <c r="A22" s="177"/>
      <c r="B22" s="178" t="s">
        <v>75</v>
      </c>
      <c r="C22" s="179" t="str">
        <f>CONCATENATE(B11," ",C11)</f>
        <v>8 Trubní vedení</v>
      </c>
      <c r="D22" s="180"/>
      <c r="E22" s="181"/>
      <c r="F22" s="182"/>
      <c r="G22" s="183">
        <f>SUM(G11:G21)</f>
        <v>0</v>
      </c>
      <c r="O22" s="169">
        <v>4</v>
      </c>
      <c r="BA22" s="184">
        <f>SUM(BA11:BA21)</f>
        <v>0</v>
      </c>
      <c r="BB22" s="184">
        <f>SUM(BB11:BB21)</f>
        <v>0</v>
      </c>
      <c r="BC22" s="184">
        <f>SUM(BC11:BC21)</f>
        <v>0</v>
      </c>
      <c r="BD22" s="184">
        <f>SUM(BD11:BD21)</f>
        <v>0</v>
      </c>
      <c r="BE22" s="184">
        <f>SUM(BE11:BE21)</f>
        <v>0</v>
      </c>
    </row>
    <row r="23" spans="1:104" x14ac:dyDescent="0.2">
      <c r="A23" s="162" t="s">
        <v>74</v>
      </c>
      <c r="B23" s="163" t="s">
        <v>114</v>
      </c>
      <c r="C23" s="164" t="s">
        <v>115</v>
      </c>
      <c r="D23" s="165"/>
      <c r="E23" s="166"/>
      <c r="F23" s="166"/>
      <c r="G23" s="167"/>
      <c r="H23" s="168"/>
      <c r="I23" s="168"/>
      <c r="O23" s="169">
        <v>1</v>
      </c>
    </row>
    <row r="24" spans="1:104" x14ac:dyDescent="0.2">
      <c r="A24" s="170">
        <v>13</v>
      </c>
      <c r="B24" s="171" t="s">
        <v>116</v>
      </c>
      <c r="C24" s="172" t="s">
        <v>117</v>
      </c>
      <c r="D24" s="173" t="s">
        <v>91</v>
      </c>
      <c r="E24" s="174">
        <v>6.72</v>
      </c>
      <c r="F24" s="174">
        <v>0</v>
      </c>
      <c r="G24" s="175">
        <f>E24*F24</f>
        <v>0</v>
      </c>
      <c r="O24" s="169">
        <v>2</v>
      </c>
      <c r="AA24" s="145">
        <v>1</v>
      </c>
      <c r="AB24" s="145">
        <v>0</v>
      </c>
      <c r="AC24" s="145">
        <v>0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6">
        <v>1</v>
      </c>
      <c r="CB24" s="176">
        <v>0</v>
      </c>
      <c r="CZ24" s="145">
        <v>0</v>
      </c>
    </row>
    <row r="25" spans="1:104" ht="22.5" x14ac:dyDescent="0.2">
      <c r="A25" s="170">
        <v>14</v>
      </c>
      <c r="B25" s="171" t="s">
        <v>118</v>
      </c>
      <c r="C25" s="172" t="s">
        <v>119</v>
      </c>
      <c r="D25" s="173" t="s">
        <v>101</v>
      </c>
      <c r="E25" s="174">
        <v>18</v>
      </c>
      <c r="F25" s="174">
        <v>0</v>
      </c>
      <c r="G25" s="175">
        <f>E25*F25</f>
        <v>0</v>
      </c>
      <c r="O25" s="169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6">
        <v>1</v>
      </c>
      <c r="CB25" s="176">
        <v>1</v>
      </c>
      <c r="CZ25" s="145">
        <v>0</v>
      </c>
    </row>
    <row r="26" spans="1:104" x14ac:dyDescent="0.2">
      <c r="A26" s="170">
        <v>15</v>
      </c>
      <c r="B26" s="171" t="s">
        <v>120</v>
      </c>
      <c r="C26" s="172" t="s">
        <v>121</v>
      </c>
      <c r="D26" s="173" t="s">
        <v>86</v>
      </c>
      <c r="E26" s="174">
        <v>20</v>
      </c>
      <c r="F26" s="174">
        <v>0</v>
      </c>
      <c r="G26" s="175">
        <f>E26*F26</f>
        <v>0</v>
      </c>
      <c r="O26" s="169">
        <v>2</v>
      </c>
      <c r="AA26" s="145">
        <v>1</v>
      </c>
      <c r="AB26" s="145">
        <v>1</v>
      </c>
      <c r="AC26" s="145">
        <v>1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76">
        <v>1</v>
      </c>
      <c r="CB26" s="176">
        <v>1</v>
      </c>
      <c r="CZ26" s="145">
        <v>0</v>
      </c>
    </row>
    <row r="27" spans="1:104" x14ac:dyDescent="0.2">
      <c r="A27" s="177"/>
      <c r="B27" s="178" t="s">
        <v>75</v>
      </c>
      <c r="C27" s="179" t="str">
        <f>CONCATENATE(B23," ",C23)</f>
        <v>96 Bourání konstrukcí</v>
      </c>
      <c r="D27" s="180"/>
      <c r="E27" s="181"/>
      <c r="F27" s="182"/>
      <c r="G27" s="183">
        <f>SUM(G23:G26)</f>
        <v>0</v>
      </c>
      <c r="O27" s="169">
        <v>4</v>
      </c>
      <c r="BA27" s="184">
        <f>SUM(BA23:BA26)</f>
        <v>0</v>
      </c>
      <c r="BB27" s="184">
        <f>SUM(BB23:BB26)</f>
        <v>0</v>
      </c>
      <c r="BC27" s="184">
        <f>SUM(BC23:BC26)</f>
        <v>0</v>
      </c>
      <c r="BD27" s="184">
        <f>SUM(BD23:BD26)</f>
        <v>0</v>
      </c>
      <c r="BE27" s="184">
        <f>SUM(BE23:BE26)</f>
        <v>0</v>
      </c>
    </row>
    <row r="28" spans="1:104" x14ac:dyDescent="0.2">
      <c r="A28" s="162" t="s">
        <v>74</v>
      </c>
      <c r="B28" s="163" t="s">
        <v>122</v>
      </c>
      <c r="C28" s="164" t="s">
        <v>123</v>
      </c>
      <c r="D28" s="165"/>
      <c r="E28" s="166"/>
      <c r="F28" s="166"/>
      <c r="G28" s="167"/>
      <c r="H28" s="168"/>
      <c r="I28" s="168"/>
      <c r="O28" s="169">
        <v>1</v>
      </c>
    </row>
    <row r="29" spans="1:104" x14ac:dyDescent="0.2">
      <c r="A29" s="170">
        <v>16</v>
      </c>
      <c r="B29" s="171" t="s">
        <v>124</v>
      </c>
      <c r="C29" s="172" t="s">
        <v>125</v>
      </c>
      <c r="D29" s="173" t="s">
        <v>98</v>
      </c>
      <c r="E29" s="174">
        <v>28.678354200000001</v>
      </c>
      <c r="F29" s="174">
        <v>0</v>
      </c>
      <c r="G29" s="175">
        <f>E29*F29</f>
        <v>0</v>
      </c>
      <c r="O29" s="169">
        <v>2</v>
      </c>
      <c r="AA29" s="145">
        <v>7</v>
      </c>
      <c r="AB29" s="145">
        <v>1</v>
      </c>
      <c r="AC29" s="145">
        <v>2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6">
        <v>7</v>
      </c>
      <c r="CB29" s="176">
        <v>1</v>
      </c>
      <c r="CZ29" s="145">
        <v>0</v>
      </c>
    </row>
    <row r="30" spans="1:104" x14ac:dyDescent="0.2">
      <c r="A30" s="177"/>
      <c r="B30" s="178" t="s">
        <v>75</v>
      </c>
      <c r="C30" s="179" t="str">
        <f>CONCATENATE(B28," ",C28)</f>
        <v>99 Staveništní přesun hmot</v>
      </c>
      <c r="D30" s="180"/>
      <c r="E30" s="181"/>
      <c r="F30" s="182"/>
      <c r="G30" s="183">
        <f>SUM(G28:G29)</f>
        <v>0</v>
      </c>
      <c r="O30" s="169">
        <v>4</v>
      </c>
      <c r="BA30" s="184">
        <f>SUM(BA28:BA29)</f>
        <v>0</v>
      </c>
      <c r="BB30" s="184">
        <f>SUM(BB28:BB29)</f>
        <v>0</v>
      </c>
      <c r="BC30" s="184">
        <f>SUM(BC28:BC29)</f>
        <v>0</v>
      </c>
      <c r="BD30" s="184">
        <f>SUM(BD28:BD29)</f>
        <v>0</v>
      </c>
      <c r="BE30" s="184">
        <f>SUM(BE28:BE29)</f>
        <v>0</v>
      </c>
    </row>
    <row r="31" spans="1:104" x14ac:dyDescent="0.2">
      <c r="A31" s="162" t="s">
        <v>74</v>
      </c>
      <c r="B31" s="163" t="s">
        <v>126</v>
      </c>
      <c r="C31" s="164" t="s">
        <v>127</v>
      </c>
      <c r="D31" s="165"/>
      <c r="E31" s="166"/>
      <c r="F31" s="166"/>
      <c r="G31" s="167"/>
      <c r="H31" s="168"/>
      <c r="I31" s="168"/>
      <c r="O31" s="169">
        <v>1</v>
      </c>
    </row>
    <row r="32" spans="1:104" x14ac:dyDescent="0.2">
      <c r="A32" s="170">
        <v>17</v>
      </c>
      <c r="B32" s="171" t="s">
        <v>128</v>
      </c>
      <c r="C32" s="172" t="s">
        <v>129</v>
      </c>
      <c r="D32" s="173" t="s">
        <v>98</v>
      </c>
      <c r="E32" s="174">
        <v>17.768000000000001</v>
      </c>
      <c r="F32" s="174">
        <v>0</v>
      </c>
      <c r="G32" s="175">
        <f>E32*F32</f>
        <v>0</v>
      </c>
      <c r="O32" s="169">
        <v>2</v>
      </c>
      <c r="AA32" s="145">
        <v>8</v>
      </c>
      <c r="AB32" s="145">
        <v>0</v>
      </c>
      <c r="AC32" s="145">
        <v>3</v>
      </c>
      <c r="AZ32" s="145">
        <v>1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76">
        <v>8</v>
      </c>
      <c r="CB32" s="176">
        <v>0</v>
      </c>
      <c r="CZ32" s="145">
        <v>0</v>
      </c>
    </row>
    <row r="33" spans="1:104" x14ac:dyDescent="0.2">
      <c r="A33" s="170">
        <v>18</v>
      </c>
      <c r="B33" s="171" t="s">
        <v>130</v>
      </c>
      <c r="C33" s="172" t="s">
        <v>131</v>
      </c>
      <c r="D33" s="173" t="s">
        <v>98</v>
      </c>
      <c r="E33" s="174">
        <v>17.768000000000001</v>
      </c>
      <c r="F33" s="174">
        <v>0</v>
      </c>
      <c r="G33" s="175">
        <f>E33*F33</f>
        <v>0</v>
      </c>
      <c r="O33" s="169">
        <v>2</v>
      </c>
      <c r="AA33" s="145">
        <v>8</v>
      </c>
      <c r="AB33" s="145">
        <v>0</v>
      </c>
      <c r="AC33" s="145">
        <v>3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6">
        <v>8</v>
      </c>
      <c r="CB33" s="176">
        <v>0</v>
      </c>
      <c r="CZ33" s="145">
        <v>0</v>
      </c>
    </row>
    <row r="34" spans="1:104" x14ac:dyDescent="0.2">
      <c r="A34" s="170">
        <v>19</v>
      </c>
      <c r="B34" s="171" t="s">
        <v>132</v>
      </c>
      <c r="C34" s="172" t="s">
        <v>133</v>
      </c>
      <c r="D34" s="173" t="s">
        <v>98</v>
      </c>
      <c r="E34" s="174">
        <v>17.768000000000001</v>
      </c>
      <c r="F34" s="174">
        <v>0</v>
      </c>
      <c r="G34" s="175">
        <f>E34*F34</f>
        <v>0</v>
      </c>
      <c r="O34" s="169">
        <v>2</v>
      </c>
      <c r="AA34" s="145">
        <v>8</v>
      </c>
      <c r="AB34" s="145">
        <v>0</v>
      </c>
      <c r="AC34" s="145">
        <v>3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6">
        <v>8</v>
      </c>
      <c r="CB34" s="176">
        <v>0</v>
      </c>
      <c r="CZ34" s="145">
        <v>0</v>
      </c>
    </row>
    <row r="35" spans="1:104" x14ac:dyDescent="0.2">
      <c r="A35" s="170">
        <v>20</v>
      </c>
      <c r="B35" s="171" t="s">
        <v>134</v>
      </c>
      <c r="C35" s="172" t="s">
        <v>135</v>
      </c>
      <c r="D35" s="173" t="s">
        <v>98</v>
      </c>
      <c r="E35" s="174">
        <v>17.768000000000001</v>
      </c>
      <c r="F35" s="174">
        <v>0</v>
      </c>
      <c r="G35" s="175">
        <f>E35*F35</f>
        <v>0</v>
      </c>
      <c r="O35" s="169">
        <v>2</v>
      </c>
      <c r="AA35" s="145">
        <v>8</v>
      </c>
      <c r="AB35" s="145">
        <v>0</v>
      </c>
      <c r="AC35" s="145">
        <v>3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6">
        <v>8</v>
      </c>
      <c r="CB35" s="176">
        <v>0</v>
      </c>
      <c r="CZ35" s="145">
        <v>0</v>
      </c>
    </row>
    <row r="36" spans="1:104" x14ac:dyDescent="0.2">
      <c r="A36" s="177"/>
      <c r="B36" s="178" t="s">
        <v>75</v>
      </c>
      <c r="C36" s="179" t="str">
        <f>CONCATENATE(B31," ",C31)</f>
        <v>D96 Přesuny suti a vybouraných hmot</v>
      </c>
      <c r="D36" s="180"/>
      <c r="E36" s="181"/>
      <c r="F36" s="182"/>
      <c r="G36" s="183">
        <f>SUM(G31:G35)</f>
        <v>0</v>
      </c>
      <c r="O36" s="169">
        <v>4</v>
      </c>
      <c r="BA36" s="184">
        <f>SUM(BA31:BA35)</f>
        <v>0</v>
      </c>
      <c r="BB36" s="184">
        <f>SUM(BB31:BB35)</f>
        <v>0</v>
      </c>
      <c r="BC36" s="184">
        <f>SUM(BC31:BC35)</f>
        <v>0</v>
      </c>
      <c r="BD36" s="184">
        <f>SUM(BD31:BD35)</f>
        <v>0</v>
      </c>
      <c r="BE36" s="184">
        <f>SUM(BE31:BE35)</f>
        <v>0</v>
      </c>
    </row>
    <row r="37" spans="1:104" x14ac:dyDescent="0.2">
      <c r="E37" s="145"/>
    </row>
    <row r="38" spans="1:104" x14ac:dyDescent="0.2">
      <c r="E38" s="145"/>
    </row>
    <row r="39" spans="1:104" x14ac:dyDescent="0.2">
      <c r="E39" s="145"/>
    </row>
    <row r="40" spans="1:104" x14ac:dyDescent="0.2">
      <c r="E40" s="145"/>
    </row>
    <row r="41" spans="1:104" x14ac:dyDescent="0.2">
      <c r="E41" s="145"/>
    </row>
    <row r="42" spans="1:104" x14ac:dyDescent="0.2">
      <c r="E42" s="145"/>
    </row>
    <row r="43" spans="1:104" x14ac:dyDescent="0.2">
      <c r="E43" s="145"/>
    </row>
    <row r="44" spans="1:104" x14ac:dyDescent="0.2">
      <c r="E44" s="145"/>
    </row>
    <row r="45" spans="1:104" x14ac:dyDescent="0.2">
      <c r="E45" s="145"/>
    </row>
    <row r="46" spans="1:104" x14ac:dyDescent="0.2">
      <c r="E46" s="145"/>
    </row>
    <row r="47" spans="1:104" x14ac:dyDescent="0.2">
      <c r="E47" s="145"/>
    </row>
    <row r="48" spans="1:104" x14ac:dyDescent="0.2">
      <c r="E48" s="145"/>
    </row>
    <row r="49" spans="1:7" x14ac:dyDescent="0.2">
      <c r="E49" s="145"/>
    </row>
    <row r="50" spans="1:7" x14ac:dyDescent="0.2">
      <c r="E50" s="145"/>
    </row>
    <row r="51" spans="1:7" x14ac:dyDescent="0.2">
      <c r="E51" s="145"/>
    </row>
    <row r="52" spans="1:7" x14ac:dyDescent="0.2">
      <c r="E52" s="145"/>
    </row>
    <row r="53" spans="1:7" x14ac:dyDescent="0.2">
      <c r="E53" s="145"/>
    </row>
    <row r="54" spans="1:7" x14ac:dyDescent="0.2">
      <c r="E54" s="145"/>
    </row>
    <row r="55" spans="1:7" x14ac:dyDescent="0.2">
      <c r="E55" s="145"/>
    </row>
    <row r="56" spans="1:7" x14ac:dyDescent="0.2">
      <c r="E56" s="145"/>
    </row>
    <row r="57" spans="1:7" x14ac:dyDescent="0.2">
      <c r="E57" s="145"/>
    </row>
    <row r="58" spans="1:7" x14ac:dyDescent="0.2">
      <c r="E58" s="145"/>
    </row>
    <row r="59" spans="1:7" x14ac:dyDescent="0.2">
      <c r="E59" s="145"/>
    </row>
    <row r="60" spans="1:7" x14ac:dyDescent="0.2">
      <c r="A60" s="185"/>
      <c r="B60" s="185"/>
      <c r="C60" s="185"/>
      <c r="D60" s="185"/>
      <c r="E60" s="185"/>
      <c r="F60" s="185"/>
      <c r="G60" s="185"/>
    </row>
    <row r="61" spans="1:7" x14ac:dyDescent="0.2">
      <c r="A61" s="185"/>
      <c r="B61" s="185"/>
      <c r="C61" s="185"/>
      <c r="D61" s="185"/>
      <c r="E61" s="185"/>
      <c r="F61" s="185"/>
      <c r="G61" s="185"/>
    </row>
    <row r="62" spans="1:7" x14ac:dyDescent="0.2">
      <c r="A62" s="185"/>
      <c r="B62" s="185"/>
      <c r="C62" s="185"/>
      <c r="D62" s="185"/>
      <c r="E62" s="185"/>
      <c r="F62" s="185"/>
      <c r="G62" s="185"/>
    </row>
    <row r="63" spans="1:7" x14ac:dyDescent="0.2">
      <c r="A63" s="185"/>
      <c r="B63" s="185"/>
      <c r="C63" s="185"/>
      <c r="D63" s="185"/>
      <c r="E63" s="185"/>
      <c r="F63" s="185"/>
      <c r="G63" s="185"/>
    </row>
    <row r="64" spans="1:7" x14ac:dyDescent="0.2">
      <c r="E64" s="145"/>
    </row>
    <row r="65" spans="5:5" x14ac:dyDescent="0.2">
      <c r="E65" s="145"/>
    </row>
    <row r="66" spans="5:5" x14ac:dyDescent="0.2">
      <c r="E66" s="145"/>
    </row>
    <row r="67" spans="5:5" x14ac:dyDescent="0.2">
      <c r="E67" s="145"/>
    </row>
    <row r="68" spans="5:5" x14ac:dyDescent="0.2">
      <c r="E68" s="145"/>
    </row>
    <row r="69" spans="5:5" x14ac:dyDescent="0.2">
      <c r="E69" s="145"/>
    </row>
    <row r="70" spans="5:5" x14ac:dyDescent="0.2">
      <c r="E70" s="145"/>
    </row>
    <row r="71" spans="5:5" x14ac:dyDescent="0.2">
      <c r="E71" s="145"/>
    </row>
    <row r="72" spans="5:5" x14ac:dyDescent="0.2">
      <c r="E72" s="145"/>
    </row>
    <row r="73" spans="5:5" x14ac:dyDescent="0.2">
      <c r="E73" s="145"/>
    </row>
    <row r="74" spans="5:5" x14ac:dyDescent="0.2">
      <c r="E74" s="145"/>
    </row>
    <row r="75" spans="5:5" x14ac:dyDescent="0.2">
      <c r="E75" s="145"/>
    </row>
    <row r="76" spans="5:5" x14ac:dyDescent="0.2">
      <c r="E76" s="145"/>
    </row>
    <row r="77" spans="5:5" x14ac:dyDescent="0.2">
      <c r="E77" s="145"/>
    </row>
    <row r="78" spans="5:5" x14ac:dyDescent="0.2">
      <c r="E78" s="145"/>
    </row>
    <row r="79" spans="5:5" x14ac:dyDescent="0.2">
      <c r="E79" s="145"/>
    </row>
    <row r="80" spans="5:5" x14ac:dyDescent="0.2">
      <c r="E80" s="145"/>
    </row>
    <row r="81" spans="1:7" x14ac:dyDescent="0.2">
      <c r="E81" s="145"/>
    </row>
    <row r="82" spans="1:7" x14ac:dyDescent="0.2">
      <c r="E82" s="145"/>
    </row>
    <row r="83" spans="1:7" x14ac:dyDescent="0.2">
      <c r="E83" s="145"/>
    </row>
    <row r="84" spans="1:7" x14ac:dyDescent="0.2">
      <c r="E84" s="145"/>
    </row>
    <row r="85" spans="1:7" x14ac:dyDescent="0.2">
      <c r="E85" s="145"/>
    </row>
    <row r="86" spans="1:7" x14ac:dyDescent="0.2">
      <c r="E86" s="145"/>
    </row>
    <row r="87" spans="1:7" x14ac:dyDescent="0.2">
      <c r="E87" s="145"/>
    </row>
    <row r="88" spans="1:7" x14ac:dyDescent="0.2">
      <c r="E88" s="145"/>
    </row>
    <row r="89" spans="1:7" x14ac:dyDescent="0.2">
      <c r="E89" s="145"/>
    </row>
    <row r="90" spans="1:7" x14ac:dyDescent="0.2">
      <c r="E90" s="145"/>
    </row>
    <row r="91" spans="1:7" x14ac:dyDescent="0.2">
      <c r="E91" s="145"/>
    </row>
    <row r="92" spans="1:7" x14ac:dyDescent="0.2">
      <c r="E92" s="145"/>
    </row>
    <row r="93" spans="1:7" x14ac:dyDescent="0.2">
      <c r="E93" s="145"/>
    </row>
    <row r="94" spans="1:7" x14ac:dyDescent="0.2">
      <c r="E94" s="145"/>
    </row>
    <row r="95" spans="1:7" x14ac:dyDescent="0.2">
      <c r="A95" s="186"/>
      <c r="B95" s="186"/>
    </row>
    <row r="96" spans="1:7" x14ac:dyDescent="0.2">
      <c r="A96" s="185"/>
      <c r="B96" s="185"/>
      <c r="C96" s="188"/>
      <c r="D96" s="188"/>
      <c r="E96" s="189"/>
      <c r="F96" s="188"/>
      <c r="G96" s="190"/>
    </row>
    <row r="97" spans="1:7" x14ac:dyDescent="0.2">
      <c r="A97" s="191"/>
      <c r="B97" s="191"/>
      <c r="C97" s="185"/>
      <c r="D97" s="185"/>
      <c r="E97" s="192"/>
      <c r="F97" s="185"/>
      <c r="G97" s="185"/>
    </row>
    <row r="98" spans="1:7" x14ac:dyDescent="0.2">
      <c r="A98" s="185"/>
      <c r="B98" s="185"/>
      <c r="C98" s="185"/>
      <c r="D98" s="185"/>
      <c r="E98" s="192"/>
      <c r="F98" s="185"/>
      <c r="G98" s="185"/>
    </row>
    <row r="99" spans="1:7" x14ac:dyDescent="0.2">
      <c r="A99" s="185"/>
      <c r="B99" s="185"/>
      <c r="C99" s="185"/>
      <c r="D99" s="185"/>
      <c r="E99" s="192"/>
      <c r="F99" s="185"/>
      <c r="G99" s="185"/>
    </row>
    <row r="100" spans="1:7" x14ac:dyDescent="0.2">
      <c r="A100" s="185"/>
      <c r="B100" s="185"/>
      <c r="C100" s="185"/>
      <c r="D100" s="185"/>
      <c r="E100" s="192"/>
      <c r="F100" s="185"/>
      <c r="G100" s="185"/>
    </row>
    <row r="101" spans="1:7" x14ac:dyDescent="0.2">
      <c r="A101" s="185"/>
      <c r="B101" s="185"/>
      <c r="C101" s="185"/>
      <c r="D101" s="185"/>
      <c r="E101" s="192"/>
      <c r="F101" s="185"/>
      <c r="G101" s="185"/>
    </row>
    <row r="102" spans="1:7" x14ac:dyDescent="0.2">
      <c r="A102" s="185"/>
      <c r="B102" s="185"/>
      <c r="C102" s="185"/>
      <c r="D102" s="185"/>
      <c r="E102" s="192"/>
      <c r="F102" s="185"/>
      <c r="G102" s="185"/>
    </row>
    <row r="103" spans="1:7" x14ac:dyDescent="0.2">
      <c r="A103" s="185"/>
      <c r="B103" s="185"/>
      <c r="C103" s="185"/>
      <c r="D103" s="185"/>
      <c r="E103" s="192"/>
      <c r="F103" s="185"/>
      <c r="G103" s="185"/>
    </row>
    <row r="104" spans="1:7" x14ac:dyDescent="0.2">
      <c r="A104" s="185"/>
      <c r="B104" s="185"/>
      <c r="C104" s="185"/>
      <c r="D104" s="185"/>
      <c r="E104" s="192"/>
      <c r="F104" s="185"/>
      <c r="G104" s="185"/>
    </row>
    <row r="105" spans="1:7" x14ac:dyDescent="0.2">
      <c r="A105" s="185"/>
      <c r="B105" s="185"/>
      <c r="C105" s="185"/>
      <c r="D105" s="185"/>
      <c r="E105" s="192"/>
      <c r="F105" s="185"/>
      <c r="G105" s="185"/>
    </row>
    <row r="106" spans="1:7" x14ac:dyDescent="0.2">
      <c r="A106" s="185"/>
      <c r="B106" s="185"/>
      <c r="C106" s="185"/>
      <c r="D106" s="185"/>
      <c r="E106" s="192"/>
      <c r="F106" s="185"/>
      <c r="G106" s="185"/>
    </row>
    <row r="107" spans="1:7" x14ac:dyDescent="0.2">
      <c r="A107" s="185"/>
      <c r="B107" s="185"/>
      <c r="C107" s="185"/>
      <c r="D107" s="185"/>
      <c r="E107" s="192"/>
      <c r="F107" s="185"/>
      <c r="G107" s="185"/>
    </row>
    <row r="108" spans="1:7" x14ac:dyDescent="0.2">
      <c r="A108" s="185"/>
      <c r="B108" s="185"/>
      <c r="C108" s="185"/>
      <c r="D108" s="185"/>
      <c r="E108" s="192"/>
      <c r="F108" s="185"/>
      <c r="G108" s="185"/>
    </row>
    <row r="109" spans="1:7" x14ac:dyDescent="0.2">
      <c r="A109" s="185"/>
      <c r="B109" s="185"/>
      <c r="C109" s="185"/>
      <c r="D109" s="185"/>
      <c r="E109" s="192"/>
      <c r="F109" s="185"/>
      <c r="G109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Špičáková Pavla</cp:lastModifiedBy>
  <dcterms:created xsi:type="dcterms:W3CDTF">2016-05-17T15:25:01Z</dcterms:created>
  <dcterms:modified xsi:type="dcterms:W3CDTF">2017-11-24T13:48:37Z</dcterms:modified>
</cp:coreProperties>
</file>