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Rok 2017\STAVEBNÍ\17-074 Horkalen - oprava vrátnice\2 ZADÁVACÍ DOKUMENTACE\1 PRACOVNÍ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Pol'!$A$1:$U$107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47" i="1" l="1"/>
  <c r="AC97" i="12"/>
  <c r="F39" i="1" s="1"/>
  <c r="AD97" i="12"/>
  <c r="G39" i="1" s="1"/>
  <c r="G40" i="1" s="1"/>
  <c r="G25" i="1" s="1"/>
  <c r="G26" i="1" s="1"/>
  <c r="G9" i="12"/>
  <c r="G8" i="12" s="1"/>
  <c r="I9" i="12"/>
  <c r="I8" i="12" s="1"/>
  <c r="K9" i="12"/>
  <c r="K8" i="12" s="1"/>
  <c r="M9" i="12"/>
  <c r="M8" i="12" s="1"/>
  <c r="O9" i="12"/>
  <c r="O8" i="12" s="1"/>
  <c r="Q9" i="12"/>
  <c r="Q8" i="12" s="1"/>
  <c r="U9" i="12"/>
  <c r="U8" i="12" s="1"/>
  <c r="G10" i="12"/>
  <c r="I48" i="1" s="1"/>
  <c r="G11" i="12"/>
  <c r="M11" i="12" s="1"/>
  <c r="M10" i="12" s="1"/>
  <c r="I11" i="12"/>
  <c r="I10" i="12" s="1"/>
  <c r="K11" i="12"/>
  <c r="K10" i="12" s="1"/>
  <c r="O11" i="12"/>
  <c r="O10" i="12" s="1"/>
  <c r="Q11" i="12"/>
  <c r="Q10" i="12" s="1"/>
  <c r="U11" i="12"/>
  <c r="U10" i="12" s="1"/>
  <c r="G13" i="12"/>
  <c r="I13" i="12"/>
  <c r="K13" i="12"/>
  <c r="M13" i="12"/>
  <c r="O13" i="12"/>
  <c r="Q13" i="12"/>
  <c r="U13" i="12"/>
  <c r="G14" i="12"/>
  <c r="M14" i="12" s="1"/>
  <c r="I14" i="12"/>
  <c r="K14" i="12"/>
  <c r="O14" i="12"/>
  <c r="O12" i="12" s="1"/>
  <c r="Q14" i="12"/>
  <c r="U14" i="12"/>
  <c r="G15" i="12"/>
  <c r="M15" i="12" s="1"/>
  <c r="I15" i="12"/>
  <c r="K15" i="12"/>
  <c r="O15" i="12"/>
  <c r="Q15" i="12"/>
  <c r="U15" i="12"/>
  <c r="G17" i="12"/>
  <c r="I17" i="12"/>
  <c r="K17" i="12"/>
  <c r="M17" i="12"/>
  <c r="O17" i="12"/>
  <c r="Q17" i="12"/>
  <c r="U17" i="12"/>
  <c r="G18" i="12"/>
  <c r="M18" i="12" s="1"/>
  <c r="I18" i="12"/>
  <c r="K18" i="12"/>
  <c r="O18" i="12"/>
  <c r="Q18" i="12"/>
  <c r="U18" i="12"/>
  <c r="G19" i="12"/>
  <c r="M19" i="12" s="1"/>
  <c r="I19" i="12"/>
  <c r="K19" i="12"/>
  <c r="O19" i="12"/>
  <c r="Q19" i="12"/>
  <c r="U19" i="12"/>
  <c r="G20" i="12"/>
  <c r="M20" i="12" s="1"/>
  <c r="I20" i="12"/>
  <c r="K20" i="12"/>
  <c r="O20" i="12"/>
  <c r="Q20" i="12"/>
  <c r="U20" i="12"/>
  <c r="G21" i="12"/>
  <c r="M21" i="12" s="1"/>
  <c r="I21" i="12"/>
  <c r="K21" i="12"/>
  <c r="O21" i="12"/>
  <c r="Q21" i="12"/>
  <c r="U21" i="12"/>
  <c r="G22" i="12"/>
  <c r="M22" i="12" s="1"/>
  <c r="I22" i="12"/>
  <c r="K22" i="12"/>
  <c r="O22" i="12"/>
  <c r="Q22" i="12"/>
  <c r="U22" i="12"/>
  <c r="G24" i="12"/>
  <c r="I24" i="12"/>
  <c r="K24" i="12"/>
  <c r="M24" i="12"/>
  <c r="O24" i="12"/>
  <c r="Q24" i="12"/>
  <c r="U24" i="12"/>
  <c r="G25" i="12"/>
  <c r="G23" i="12" s="1"/>
  <c r="I51" i="1" s="1"/>
  <c r="I25" i="12"/>
  <c r="K25" i="12"/>
  <c r="O25" i="12"/>
  <c r="O23" i="12" s="1"/>
  <c r="Q25" i="12"/>
  <c r="U25" i="12"/>
  <c r="G27" i="12"/>
  <c r="I27" i="12"/>
  <c r="K27" i="12"/>
  <c r="K26" i="12" s="1"/>
  <c r="O27" i="12"/>
  <c r="Q27" i="12"/>
  <c r="U27" i="12"/>
  <c r="G28" i="12"/>
  <c r="M28" i="12" s="1"/>
  <c r="I28" i="12"/>
  <c r="K28" i="12"/>
  <c r="O28" i="12"/>
  <c r="Q28" i="12"/>
  <c r="U28" i="12"/>
  <c r="G29" i="12"/>
  <c r="M29" i="12" s="1"/>
  <c r="I29" i="12"/>
  <c r="K29" i="12"/>
  <c r="O29" i="12"/>
  <c r="Q29" i="12"/>
  <c r="U29" i="12"/>
  <c r="G30" i="12"/>
  <c r="I30" i="12"/>
  <c r="K30" i="12"/>
  <c r="M30" i="12"/>
  <c r="O30" i="12"/>
  <c r="Q30" i="12"/>
  <c r="U30" i="12"/>
  <c r="G31" i="12"/>
  <c r="M31" i="12" s="1"/>
  <c r="I31" i="12"/>
  <c r="K31" i="12"/>
  <c r="O31" i="12"/>
  <c r="Q31" i="12"/>
  <c r="U31" i="12"/>
  <c r="G33" i="12"/>
  <c r="I33" i="12"/>
  <c r="K33" i="12"/>
  <c r="K32" i="12" s="1"/>
  <c r="O33" i="12"/>
  <c r="Q33" i="12"/>
  <c r="U33" i="12"/>
  <c r="G34" i="12"/>
  <c r="M34" i="12" s="1"/>
  <c r="I34" i="12"/>
  <c r="K34" i="12"/>
  <c r="O34" i="12"/>
  <c r="Q34" i="12"/>
  <c r="U34" i="12"/>
  <c r="G35" i="12"/>
  <c r="M35" i="12" s="1"/>
  <c r="I35" i="12"/>
  <c r="K35" i="12"/>
  <c r="O35" i="12"/>
  <c r="Q35" i="12"/>
  <c r="U35" i="12"/>
  <c r="G37" i="12"/>
  <c r="G36" i="12" s="1"/>
  <c r="I54" i="1" s="1"/>
  <c r="I37" i="12"/>
  <c r="I36" i="12" s="1"/>
  <c r="K37" i="12"/>
  <c r="K36" i="12" s="1"/>
  <c r="O37" i="12"/>
  <c r="O36" i="12" s="1"/>
  <c r="Q37" i="12"/>
  <c r="Q36" i="12" s="1"/>
  <c r="U37" i="12"/>
  <c r="U36" i="12" s="1"/>
  <c r="G39" i="12"/>
  <c r="M39" i="12" s="1"/>
  <c r="I39" i="12"/>
  <c r="K39" i="12"/>
  <c r="O39" i="12"/>
  <c r="Q39" i="12"/>
  <c r="U39" i="12"/>
  <c r="G40" i="12"/>
  <c r="M40" i="12" s="1"/>
  <c r="I40" i="12"/>
  <c r="K40" i="12"/>
  <c r="O40" i="12"/>
  <c r="Q40" i="12"/>
  <c r="U40" i="12"/>
  <c r="G41" i="12"/>
  <c r="M41" i="12" s="1"/>
  <c r="I41" i="12"/>
  <c r="K41" i="12"/>
  <c r="O41" i="12"/>
  <c r="Q41" i="12"/>
  <c r="U41" i="12"/>
  <c r="G42" i="12"/>
  <c r="M42" i="12" s="1"/>
  <c r="I42" i="12"/>
  <c r="K42" i="12"/>
  <c r="O42" i="12"/>
  <c r="Q42" i="12"/>
  <c r="U42" i="12"/>
  <c r="G43" i="12"/>
  <c r="I43" i="12"/>
  <c r="K43" i="12"/>
  <c r="M43" i="12"/>
  <c r="O43" i="12"/>
  <c r="Q43" i="12"/>
  <c r="U43" i="12"/>
  <c r="G44" i="12"/>
  <c r="M44" i="12" s="1"/>
  <c r="I44" i="12"/>
  <c r="K44" i="12"/>
  <c r="O44" i="12"/>
  <c r="Q44" i="12"/>
  <c r="U44" i="12"/>
  <c r="G45" i="12"/>
  <c r="M45" i="12" s="1"/>
  <c r="I45" i="12"/>
  <c r="K45" i="12"/>
  <c r="O45" i="12"/>
  <c r="Q45" i="12"/>
  <c r="U45" i="12"/>
  <c r="G46" i="12"/>
  <c r="M46" i="12" s="1"/>
  <c r="I46" i="12"/>
  <c r="K46" i="12"/>
  <c r="O46" i="12"/>
  <c r="Q46" i="12"/>
  <c r="U46" i="12"/>
  <c r="G47" i="12"/>
  <c r="M47" i="12" s="1"/>
  <c r="I47" i="12"/>
  <c r="K47" i="12"/>
  <c r="O47" i="12"/>
  <c r="Q47" i="12"/>
  <c r="U47" i="12"/>
  <c r="G48" i="12"/>
  <c r="M48" i="12" s="1"/>
  <c r="I48" i="12"/>
  <c r="K48" i="12"/>
  <c r="O48" i="12"/>
  <c r="Q48" i="12"/>
  <c r="U48" i="12"/>
  <c r="G49" i="12"/>
  <c r="M49" i="12" s="1"/>
  <c r="I49" i="12"/>
  <c r="K49" i="12"/>
  <c r="O49" i="12"/>
  <c r="Q49" i="12"/>
  <c r="U49" i="12"/>
  <c r="G50" i="12"/>
  <c r="M50" i="12" s="1"/>
  <c r="I50" i="12"/>
  <c r="K50" i="12"/>
  <c r="O50" i="12"/>
  <c r="Q50" i="12"/>
  <c r="U50" i="12"/>
  <c r="G51" i="12"/>
  <c r="I51" i="12"/>
  <c r="K51" i="12"/>
  <c r="M51" i="12"/>
  <c r="O51" i="12"/>
  <c r="Q51" i="12"/>
  <c r="U51" i="12"/>
  <c r="U52" i="12"/>
  <c r="G53" i="12"/>
  <c r="M53" i="12" s="1"/>
  <c r="M52" i="12" s="1"/>
  <c r="I53" i="12"/>
  <c r="I52" i="12" s="1"/>
  <c r="K53" i="12"/>
  <c r="K52" i="12" s="1"/>
  <c r="O53" i="12"/>
  <c r="O52" i="12" s="1"/>
  <c r="Q53" i="12"/>
  <c r="Q52" i="12" s="1"/>
  <c r="U53" i="12"/>
  <c r="K54" i="12"/>
  <c r="U54" i="12"/>
  <c r="G55" i="12"/>
  <c r="G54" i="12" s="1"/>
  <c r="I57" i="1" s="1"/>
  <c r="I55" i="12"/>
  <c r="I54" i="12" s="1"/>
  <c r="K55" i="12"/>
  <c r="O55" i="12"/>
  <c r="O54" i="12" s="1"/>
  <c r="Q55" i="12"/>
  <c r="Q54" i="12" s="1"/>
  <c r="U55" i="12"/>
  <c r="G57" i="12"/>
  <c r="M57" i="12" s="1"/>
  <c r="I57" i="12"/>
  <c r="K57" i="12"/>
  <c r="O57" i="12"/>
  <c r="Q57" i="12"/>
  <c r="U57" i="12"/>
  <c r="G58" i="12"/>
  <c r="M58" i="12" s="1"/>
  <c r="I58" i="12"/>
  <c r="K58" i="12"/>
  <c r="O58" i="12"/>
  <c r="Q58" i="12"/>
  <c r="U58" i="12"/>
  <c r="G59" i="12"/>
  <c r="M59" i="12" s="1"/>
  <c r="I59" i="12"/>
  <c r="K59" i="12"/>
  <c r="O59" i="12"/>
  <c r="Q59" i="12"/>
  <c r="U59" i="12"/>
  <c r="G60" i="12"/>
  <c r="M60" i="12" s="1"/>
  <c r="I60" i="12"/>
  <c r="K60" i="12"/>
  <c r="O60" i="12"/>
  <c r="Q60" i="12"/>
  <c r="U60" i="12"/>
  <c r="G61" i="12"/>
  <c r="M61" i="12" s="1"/>
  <c r="I61" i="12"/>
  <c r="K61" i="12"/>
  <c r="O61" i="12"/>
  <c r="Q61" i="12"/>
  <c r="U61" i="12"/>
  <c r="G62" i="12"/>
  <c r="M62" i="12" s="1"/>
  <c r="I62" i="12"/>
  <c r="K62" i="12"/>
  <c r="O62" i="12"/>
  <c r="Q62" i="12"/>
  <c r="U62" i="12"/>
  <c r="G63" i="12"/>
  <c r="I63" i="12"/>
  <c r="K63" i="12"/>
  <c r="M63" i="12"/>
  <c r="O63" i="12"/>
  <c r="Q63" i="12"/>
  <c r="U63" i="12"/>
  <c r="G64" i="12"/>
  <c r="M64" i="12" s="1"/>
  <c r="I64" i="12"/>
  <c r="K64" i="12"/>
  <c r="O64" i="12"/>
  <c r="Q64" i="12"/>
  <c r="U64" i="12"/>
  <c r="G66" i="12"/>
  <c r="G65" i="12" s="1"/>
  <c r="I59" i="1" s="1"/>
  <c r="I66" i="12"/>
  <c r="I65" i="12" s="1"/>
  <c r="K66" i="12"/>
  <c r="K65" i="12" s="1"/>
  <c r="O66" i="12"/>
  <c r="O65" i="12" s="1"/>
  <c r="Q66" i="12"/>
  <c r="Q65" i="12" s="1"/>
  <c r="U66" i="12"/>
  <c r="U65" i="12" s="1"/>
  <c r="G68" i="12"/>
  <c r="G67" i="12" s="1"/>
  <c r="I60" i="1" s="1"/>
  <c r="I68" i="12"/>
  <c r="I67" i="12" s="1"/>
  <c r="K68" i="12"/>
  <c r="K67" i="12" s="1"/>
  <c r="O68" i="12"/>
  <c r="O67" i="12" s="1"/>
  <c r="Q68" i="12"/>
  <c r="Q67" i="12" s="1"/>
  <c r="U68" i="12"/>
  <c r="U67" i="12" s="1"/>
  <c r="G70" i="12"/>
  <c r="I70" i="12"/>
  <c r="K70" i="12"/>
  <c r="O70" i="12"/>
  <c r="Q70" i="12"/>
  <c r="U70" i="12"/>
  <c r="G71" i="12"/>
  <c r="M71" i="12" s="1"/>
  <c r="I71" i="12"/>
  <c r="K71" i="12"/>
  <c r="O71" i="12"/>
  <c r="Q71" i="12"/>
  <c r="U71" i="12"/>
  <c r="G72" i="12"/>
  <c r="M72" i="12" s="1"/>
  <c r="I72" i="12"/>
  <c r="K72" i="12"/>
  <c r="O72" i="12"/>
  <c r="Q72" i="12"/>
  <c r="U72" i="12"/>
  <c r="G73" i="12"/>
  <c r="I73" i="12"/>
  <c r="K73" i="12"/>
  <c r="M73" i="12"/>
  <c r="O73" i="12"/>
  <c r="Q73" i="12"/>
  <c r="U73" i="12"/>
  <c r="G74" i="12"/>
  <c r="M74" i="12" s="1"/>
  <c r="I74" i="12"/>
  <c r="K74" i="12"/>
  <c r="O74" i="12"/>
  <c r="Q74" i="12"/>
  <c r="U74" i="12"/>
  <c r="G75" i="12"/>
  <c r="I75" i="12"/>
  <c r="K75" i="12"/>
  <c r="M75" i="12"/>
  <c r="O75" i="12"/>
  <c r="Q75" i="12"/>
  <c r="U75" i="12"/>
  <c r="G77" i="12"/>
  <c r="I77" i="12"/>
  <c r="K77" i="12"/>
  <c r="M77" i="12"/>
  <c r="O77" i="12"/>
  <c r="Q77" i="12"/>
  <c r="U77" i="12"/>
  <c r="G78" i="12"/>
  <c r="M78" i="12" s="1"/>
  <c r="I78" i="12"/>
  <c r="K78" i="12"/>
  <c r="O78" i="12"/>
  <c r="Q78" i="12"/>
  <c r="U78" i="12"/>
  <c r="G79" i="12"/>
  <c r="I79" i="12"/>
  <c r="K79" i="12"/>
  <c r="M79" i="12"/>
  <c r="O79" i="12"/>
  <c r="Q79" i="12"/>
  <c r="U79" i="12"/>
  <c r="G80" i="12"/>
  <c r="M80" i="12" s="1"/>
  <c r="I80" i="12"/>
  <c r="K80" i="12"/>
  <c r="O80" i="12"/>
  <c r="Q80" i="12"/>
  <c r="U80" i="12"/>
  <c r="G81" i="12"/>
  <c r="M81" i="12" s="1"/>
  <c r="I81" i="12"/>
  <c r="K81" i="12"/>
  <c r="O81" i="12"/>
  <c r="Q81" i="12"/>
  <c r="U81" i="12"/>
  <c r="O82" i="12"/>
  <c r="G83" i="12"/>
  <c r="G82" i="12" s="1"/>
  <c r="I63" i="1" s="1"/>
  <c r="I83" i="12"/>
  <c r="I82" i="12" s="1"/>
  <c r="K83" i="12"/>
  <c r="K82" i="12" s="1"/>
  <c r="M83" i="12"/>
  <c r="M82" i="12" s="1"/>
  <c r="O83" i="12"/>
  <c r="Q83" i="12"/>
  <c r="Q82" i="12" s="1"/>
  <c r="U83" i="12"/>
  <c r="U82" i="12" s="1"/>
  <c r="G85" i="12"/>
  <c r="I85" i="12"/>
  <c r="K85" i="12"/>
  <c r="M85" i="12"/>
  <c r="O85" i="12"/>
  <c r="Q85" i="12"/>
  <c r="U85" i="12"/>
  <c r="G86" i="12"/>
  <c r="M86" i="12" s="1"/>
  <c r="I86" i="12"/>
  <c r="K86" i="12"/>
  <c r="O86" i="12"/>
  <c r="Q86" i="12"/>
  <c r="U86" i="12"/>
  <c r="G87" i="12"/>
  <c r="I87" i="12"/>
  <c r="K87" i="12"/>
  <c r="M87" i="12"/>
  <c r="O87" i="12"/>
  <c r="Q87" i="12"/>
  <c r="U87" i="12"/>
  <c r="G88" i="12"/>
  <c r="M88" i="12" s="1"/>
  <c r="I88" i="12"/>
  <c r="K88" i="12"/>
  <c r="O88" i="12"/>
  <c r="Q88" i="12"/>
  <c r="U88" i="12"/>
  <c r="G90" i="12"/>
  <c r="I90" i="12"/>
  <c r="K90" i="12"/>
  <c r="O90" i="12"/>
  <c r="Q90" i="12"/>
  <c r="U90" i="12"/>
  <c r="U89" i="12" s="1"/>
  <c r="G91" i="12"/>
  <c r="I91" i="12"/>
  <c r="K91" i="12"/>
  <c r="M91" i="12"/>
  <c r="O91" i="12"/>
  <c r="Q91" i="12"/>
  <c r="U91" i="12"/>
  <c r="G92" i="12"/>
  <c r="M92" i="12" s="1"/>
  <c r="I92" i="12"/>
  <c r="K92" i="12"/>
  <c r="O92" i="12"/>
  <c r="Q92" i="12"/>
  <c r="U92" i="12"/>
  <c r="G94" i="12"/>
  <c r="I94" i="12"/>
  <c r="K94" i="12"/>
  <c r="K93" i="12" s="1"/>
  <c r="O94" i="12"/>
  <c r="Q94" i="12"/>
  <c r="U94" i="12"/>
  <c r="U93" i="12" s="1"/>
  <c r="G95" i="12"/>
  <c r="M95" i="12" s="1"/>
  <c r="I95" i="12"/>
  <c r="K95" i="12"/>
  <c r="O95" i="12"/>
  <c r="Q95" i="12"/>
  <c r="Q93" i="12" s="1"/>
  <c r="U95" i="12"/>
  <c r="I20" i="1"/>
  <c r="I19" i="1"/>
  <c r="I18" i="1"/>
  <c r="G27" i="1"/>
  <c r="J28" i="1"/>
  <c r="J26" i="1"/>
  <c r="G38" i="1"/>
  <c r="F38" i="1"/>
  <c r="J23" i="1"/>
  <c r="J24" i="1"/>
  <c r="J25" i="1"/>
  <c r="J27" i="1"/>
  <c r="E24" i="1"/>
  <c r="E26" i="1"/>
  <c r="H39" i="1" l="1"/>
  <c r="H40" i="1" s="1"/>
  <c r="F40" i="1"/>
  <c r="G23" i="1" s="1"/>
  <c r="G93" i="12"/>
  <c r="I66" i="1" s="1"/>
  <c r="Q89" i="12"/>
  <c r="I89" i="12"/>
  <c r="O89" i="12"/>
  <c r="K84" i="12"/>
  <c r="Q84" i="12"/>
  <c r="I84" i="12"/>
  <c r="K76" i="12"/>
  <c r="Q76" i="12"/>
  <c r="I76" i="12"/>
  <c r="Q69" i="12"/>
  <c r="G69" i="12"/>
  <c r="I61" i="1" s="1"/>
  <c r="U56" i="12"/>
  <c r="M55" i="12"/>
  <c r="M54" i="12" s="1"/>
  <c r="G32" i="12"/>
  <c r="I53" i="1" s="1"/>
  <c r="G26" i="12"/>
  <c r="I52" i="1" s="1"/>
  <c r="K23" i="12"/>
  <c r="Q23" i="12"/>
  <c r="I23" i="12"/>
  <c r="U16" i="12"/>
  <c r="U12" i="12"/>
  <c r="K69" i="12"/>
  <c r="O56" i="12"/>
  <c r="G52" i="12"/>
  <c r="I56" i="1" s="1"/>
  <c r="Q38" i="12"/>
  <c r="I38" i="12"/>
  <c r="O16" i="12"/>
  <c r="G89" i="12"/>
  <c r="I65" i="1" s="1"/>
  <c r="O84" i="12"/>
  <c r="O76" i="12"/>
  <c r="U69" i="12"/>
  <c r="I69" i="12"/>
  <c r="K56" i="12"/>
  <c r="Q56" i="12"/>
  <c r="I56" i="12"/>
  <c r="O38" i="12"/>
  <c r="G38" i="12"/>
  <c r="I55" i="1" s="1"/>
  <c r="U32" i="12"/>
  <c r="U26" i="12"/>
  <c r="K16" i="12"/>
  <c r="Q16" i="12"/>
  <c r="I16" i="12"/>
  <c r="K12" i="12"/>
  <c r="Q12" i="12"/>
  <c r="I12" i="12"/>
  <c r="I93" i="12"/>
  <c r="O93" i="12"/>
  <c r="K89" i="12"/>
  <c r="U84" i="12"/>
  <c r="U76" i="12"/>
  <c r="O69" i="12"/>
  <c r="U38" i="12"/>
  <c r="K38" i="12"/>
  <c r="Q32" i="12"/>
  <c r="I32" i="12"/>
  <c r="O32" i="12"/>
  <c r="Q26" i="12"/>
  <c r="I26" i="12"/>
  <c r="O26" i="12"/>
  <c r="U23" i="12"/>
  <c r="G28" i="1"/>
  <c r="M56" i="12"/>
  <c r="M16" i="12"/>
  <c r="M12" i="12"/>
  <c r="M84" i="12"/>
  <c r="M76" i="12"/>
  <c r="M38" i="12"/>
  <c r="G84" i="12"/>
  <c r="I64" i="1" s="1"/>
  <c r="G76" i="12"/>
  <c r="I62" i="1" s="1"/>
  <c r="G56" i="12"/>
  <c r="I58" i="1" s="1"/>
  <c r="I17" i="1" s="1"/>
  <c r="M37" i="12"/>
  <c r="M36" i="12" s="1"/>
  <c r="M33" i="12"/>
  <c r="M32" i="12" s="1"/>
  <c r="M27" i="12"/>
  <c r="M26" i="12" s="1"/>
  <c r="M25" i="12"/>
  <c r="M23" i="12" s="1"/>
  <c r="G16" i="12"/>
  <c r="I50" i="1" s="1"/>
  <c r="G12" i="12"/>
  <c r="I49" i="1" s="1"/>
  <c r="I16" i="1" s="1"/>
  <c r="I21" i="1" s="1"/>
  <c r="M94" i="12"/>
  <c r="M93" i="12" s="1"/>
  <c r="M90" i="12"/>
  <c r="M89" i="12" s="1"/>
  <c r="M70" i="12"/>
  <c r="M69" i="12" s="1"/>
  <c r="M68" i="12"/>
  <c r="M67" i="12" s="1"/>
  <c r="M66" i="12"/>
  <c r="M65" i="12" s="1"/>
  <c r="I39" i="1"/>
  <c r="I40" i="1" s="1"/>
  <c r="J39" i="1" s="1"/>
  <c r="J40" i="1" s="1"/>
  <c r="G97" i="12" l="1"/>
  <c r="I67" i="1"/>
  <c r="G24" i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<sst xmlns="http://schemas.openxmlformats.org/spreadsheetml/2006/main" count="531" uniqueCount="272">
  <si>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</si>
  <si>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</si>
  <si>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</si>
  <si>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</si>
  <si>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</si>
  <si>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</si>
  <si>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</si>
  <si>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</si>
  <si>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</si>
  <si>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</si>
  <si>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</si>
  <si>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</si>
  <si>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</si>
  <si>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</si>
  <si>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</si>
  <si>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</si>
  <si>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</si>
  <si>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</si>
  <si>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</si>
  <si>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</si>
  <si>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</si>
  <si>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</si>
  <si>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</si>
  <si>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</si>
  <si>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</si>
  <si>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</si>
  <si>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</si>
  <si>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</si>
  <si>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</si>
  <si>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</si>
  <si>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</si>
  <si>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</si>
  <si>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</si>
  <si>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</si>
  <si>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</si>
  <si>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</si>
  <si>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</si>
  <si>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</si>
  <si>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</si>
  <si>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</si>
  <si>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</si>
  <si>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</si>
  <si>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Bohuslavice</t>
  </si>
  <si>
    <t>Rozpočet:</t>
  </si>
  <si>
    <t>Misto</t>
  </si>
  <si>
    <t>Martin Petr</t>
  </si>
  <si>
    <t>SSHR - Oprava vrátnice, pobočka Horkalen Bohuslavice</t>
  </si>
  <si>
    <t>Správa státních hmotných rezerv</t>
  </si>
  <si>
    <t>Šeříková 616/1</t>
  </si>
  <si>
    <t>Praha-Malá Strana</t>
  </si>
  <si>
    <t>15000</t>
  </si>
  <si>
    <t>48133990</t>
  </si>
  <si>
    <t>CZ48133990</t>
  </si>
  <si>
    <t>Celkem za stavbu</t>
  </si>
  <si>
    <t>CZK</t>
  </si>
  <si>
    <t>Rekapitulace dílů</t>
  </si>
  <si>
    <t>Typ dílu</t>
  </si>
  <si>
    <t>3</t>
  </si>
  <si>
    <t>Svislé a kompletní konstrukce</t>
  </si>
  <si>
    <t>60</t>
  </si>
  <si>
    <t>Úpravy povrchů, omítky</t>
  </si>
  <si>
    <t>61</t>
  </si>
  <si>
    <t>Upravy povrchů vnitřní</t>
  </si>
  <si>
    <t>62</t>
  </si>
  <si>
    <t>Upravy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</si>
  <si>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</si>
  <si>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</si>
  <si>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</si>
  <si>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</si>
  <si>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</si>
  <si>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</si>
  <si>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</si>
  <si>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kce na pozem.stav.</t>
  </si>
  <si>
    <t>96</t>
  </si>
  <si>
    <t>Bourání konstrukcí</t>
  </si>
  <si>
    <t>99</t>
  </si>
  <si>
    <t>Staveništní přesun hmot</t>
  </si>
  <si>
    <t>712</t>
  </si>
  <si>
    <t>Živičné krytiny</t>
  </si>
  <si>
    <t>725</t>
  </si>
  <si>
    <t>Zařizovací předměty</t>
  </si>
  <si>
    <t>764</t>
  </si>
  <si>
    <t>Konstrukce klempířské</t>
  </si>
  <si>
    <t>766</t>
  </si>
  <si>
    <t>Konstrukce truhlářské</t>
  </si>
  <si>
    <t>769</t>
  </si>
  <si>
    <t>Otvorove prvky z plastu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</si>
  <si>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</si>
  <si>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</si>
  <si>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</si>
  <si>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</si>
  <si>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</si>
  <si>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</si>
  <si>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</si>
  <si>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</si>
  <si>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</si>
  <si>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</si>
  <si>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</si>
  <si>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</si>
  <si>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</si>
  <si>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</si>
  <si>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</si>
  <si>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</si>
  <si>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</si>
  <si>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</si>
  <si>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</si>
  <si>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</si>
  <si>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</si>
  <si>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</si>
  <si>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</si>
  <si>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</si>
  <si>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</si>
  <si>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</si>
  <si>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</si>
  <si>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</si>
  <si>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</si>
  <si>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</si>
  <si>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</si>
  <si>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</si>
  <si>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</si>
  <si>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</si>
  <si>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</si>
  <si>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</si>
  <si>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</si>
  <si>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</si>
  <si>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</si>
  <si>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346244351RT3</t>
  </si>
  <si>
    <t>soub</t>
  </si>
  <si>
    <t>POL1_0</t>
  </si>
  <si>
    <t>602022187RT2</t>
  </si>
  <si>
    <t>m2</t>
  </si>
  <si>
    <t>612409991RT2</t>
  </si>
  <si>
    <t>Začištění omítek kolem oken,dveří apod., s použitím suché maltové směsi</t>
  </si>
  <si>
    <t>m</t>
  </si>
  <si>
    <t>611100011RA0</t>
  </si>
  <si>
    <t>Oprava omítek stropů vnitřních vápenocem.štukových</t>
  </si>
  <si>
    <t>POL2_0</t>
  </si>
  <si>
    <t>612100031RA0</t>
  </si>
  <si>
    <t>Oprava omítek stěn vnitřních vápenocem. štukových</t>
  </si>
  <si>
    <t>620991121R00</t>
  </si>
  <si>
    <t>Zakrývání výplní vnějších otvorů z lešení</t>
  </si>
  <si>
    <t>622904212R00</t>
  </si>
  <si>
    <t>Očištění nečiistot z fasád slož.1-2</t>
  </si>
  <si>
    <t>622401971RZ1</t>
  </si>
  <si>
    <t>Příplatek k omítce vnějš. stěn, zvýšení přilnavos., nátěrem penetračním</t>
  </si>
  <si>
    <t>621481211RU1</t>
  </si>
  <si>
    <t>Montáž výztužné sítě (perlinky) do stěrky-podhledy, včetně výztužné sítě a stěrkového tmelu</t>
  </si>
  <si>
    <t>622481211RU1</t>
  </si>
  <si>
    <t>622481291R00</t>
  </si>
  <si>
    <t>Dodávka + montáž výztužné lišty rohové</t>
  </si>
  <si>
    <t>776101122</t>
  </si>
  <si>
    <t>Penetrace podkladu + spojovací můstek</t>
  </si>
  <si>
    <t>632451024R00</t>
  </si>
  <si>
    <t>Vyrovnávací potěr MC 15, v pásu, tl. 50 mm</t>
  </si>
  <si>
    <t>968061125R00</t>
  </si>
  <si>
    <t>Zavěšení dřevěných dveřních křídel pl. do 2 m2</t>
  </si>
  <si>
    <t>kus</t>
  </si>
  <si>
    <t>61165001R</t>
  </si>
  <si>
    <t>Dveře vnitřní laminované plné 1kř. 60x197 cm</t>
  </si>
  <si>
    <t>POL3_0</t>
  </si>
  <si>
    <t>61165003R</t>
  </si>
  <si>
    <t>Dveře vnitřní laminované plné 1kř. 80x197 cm</t>
  </si>
  <si>
    <t>54914620R</t>
  </si>
  <si>
    <t>Dveřní kování</t>
  </si>
  <si>
    <t>767641110R00</t>
  </si>
  <si>
    <t>Dokončení okování dveří,oc.zárub.,otvíravých 1kříd</t>
  </si>
  <si>
    <t>941941031R00</t>
  </si>
  <si>
    <t>Montáž lešení leh.řad.s podlahami,š.do 1 m, H 10 m</t>
  </si>
  <si>
    <t>941941191RT3</t>
  </si>
  <si>
    <t>Příplatek za každý měsíc použití lešení k pol.1031</t>
  </si>
  <si>
    <t>941941831R00</t>
  </si>
  <si>
    <t>Demontáž lešení leh.řad.s podlahami,š.1 m, H 10 m</t>
  </si>
  <si>
    <t>952901221R00</t>
  </si>
  <si>
    <t>Vyčištění průmyslových budov a objektů výrobních</t>
  </si>
  <si>
    <t>Vyvěšení dřevěných dveřních křídel pl. do 2 m2</t>
  </si>
  <si>
    <t>968061112R00</t>
  </si>
  <si>
    <t>Vyvěšení dřevěných okenních křídel pl. do 1,5 m2</t>
  </si>
  <si>
    <t>968062355R00</t>
  </si>
  <si>
    <t>Vybourání dřevěných rámů oken dvojitých pl. 2 m2</t>
  </si>
  <si>
    <t>968083003R00</t>
  </si>
  <si>
    <t>Vybourání plastových oken do 4 m2</t>
  </si>
  <si>
    <t>968072455R00</t>
  </si>
  <si>
    <t>Vybourání kovových dveřních zárubní pl. do 2 m2</t>
  </si>
  <si>
    <t>968091001R00</t>
  </si>
  <si>
    <t>Bourání parapetů teracových š. do 30 cm tl.3 cm</t>
  </si>
  <si>
    <t>965081713RT1</t>
  </si>
  <si>
    <t>Bourání dlaždic keramických tl. 1 cm, nad 1 m2, ručně, dlaždice keramické</t>
  </si>
  <si>
    <t>978059531R00</t>
  </si>
  <si>
    <t>Odsekání vnitřních obkladů stěn nad 2 m2</t>
  </si>
  <si>
    <t>979082111R00</t>
  </si>
  <si>
    <t>Vnitrostaveništní doprava suti do 10 m</t>
  </si>
  <si>
    <t>t</t>
  </si>
  <si>
    <t>979082121R00</t>
  </si>
  <si>
    <t>Příplatek k vnitrost. dopravě suti za dalších 5 m</t>
  </si>
  <si>
    <t>979081111R00</t>
  </si>
  <si>
    <t>Odvoz suti a vybour. hmot na skládku do 1 km</t>
  </si>
  <si>
    <t>979081121R00</t>
  </si>
  <si>
    <t>Příplatek k odvozu za každý další 1 km</t>
  </si>
  <si>
    <t>979990107R00</t>
  </si>
  <si>
    <t>Poplatek za skládku suti</t>
  </si>
  <si>
    <t>999281105R00</t>
  </si>
  <si>
    <t>Vnitrostaveništní přesun hmot do výšky 6 m</t>
  </si>
  <si>
    <t>712340010RAC</t>
  </si>
  <si>
    <t>725290010RA0</t>
  </si>
  <si>
    <t>Demontáž klozetu včetně splachovací nádrže</t>
  </si>
  <si>
    <t>725290020RA0</t>
  </si>
  <si>
    <t>Demontáž umyvadla včetně baterie a konzol</t>
  </si>
  <si>
    <t>725100001RA0</t>
  </si>
  <si>
    <t>D+MTZ Umyvadlo, baterie, zápachová uzávěrka</t>
  </si>
  <si>
    <t>725119306R00</t>
  </si>
  <si>
    <t>Montáž klozetu závěsného</t>
  </si>
  <si>
    <t>soubor</t>
  </si>
  <si>
    <t>725014163R00</t>
  </si>
  <si>
    <t>Klozet závěsný včetně sedátka</t>
  </si>
  <si>
    <t>725119110R00</t>
  </si>
  <si>
    <t>726211121R00</t>
  </si>
  <si>
    <t>998725101R00</t>
  </si>
  <si>
    <t>Přesun hmot pro zařizovací předměty, výšky do 6 m</t>
  </si>
  <si>
    <t>764900050RAA</t>
  </si>
  <si>
    <t>Demontáž oplechování parapetů, z plechu pozinkovaného</t>
  </si>
  <si>
    <t>766690010RAC</t>
  </si>
  <si>
    <t>Desky parapetní vnitř. dodávka a montáž, šířka do 35 cm</t>
  </si>
  <si>
    <t>R-položka</t>
  </si>
  <si>
    <t>Okno plast. jednokřídl. 1500x1500 bílé, dvojsklo, vnitř. žaluzie, síť</t>
  </si>
  <si>
    <t>ks</t>
  </si>
  <si>
    <t>Okno plast. jednokřídl. 1200x1500 bílé, dvojsklo, vnitř. žaluzie, síť</t>
  </si>
  <si>
    <t>Okno plast. jednokřídl. 600x600 bílé, dvojsklo, síť</t>
  </si>
  <si>
    <t>Dveře plast. jednokřídl. 1000x2100 bílé, dvojsklo 1/3</t>
  </si>
  <si>
    <t>MTZ oken a dveří plast.</t>
  </si>
  <si>
    <t>Parapet Al poplast. vč.koncovek /8ks/</t>
  </si>
  <si>
    <t>771575111R00</t>
  </si>
  <si>
    <t>Montáž podlah keram.,hladké, tmel, 30x30 cm</t>
  </si>
  <si>
    <t>771579793R00</t>
  </si>
  <si>
    <t>Příplatek za spárovací hmotu - plošně</t>
  </si>
  <si>
    <t>771579791R00</t>
  </si>
  <si>
    <t>Příplatek za plochu podlah keram. do 5 m2 jednotl.</t>
  </si>
  <si>
    <t>597642031R</t>
  </si>
  <si>
    <t>998771101R00</t>
  </si>
  <si>
    <t>Přesun hmot pro podlahy z dlaždic, výšky do 6 m</t>
  </si>
  <si>
    <t>776590050RAB</t>
  </si>
  <si>
    <t>781475116R00</t>
  </si>
  <si>
    <t>Obklad vnitřní stěn keramický, do tmele, 30x30 cm</t>
  </si>
  <si>
    <t>781675116R00</t>
  </si>
  <si>
    <t>Montáž obkladů parapetů keramic. na tmel, 30x30 cm</t>
  </si>
  <si>
    <t>597642030R</t>
  </si>
  <si>
    <t>998781101R00</t>
  </si>
  <si>
    <t>Přesun hmot pro obklady keramické, výšky do 6 m</t>
  </si>
  <si>
    <t>783222110R00</t>
  </si>
  <si>
    <t>Nátěr syntetický kovových konstrukcí 2 x, zárubně + rozvaděč</t>
  </si>
  <si>
    <t>783522130R00</t>
  </si>
  <si>
    <t>783631000R00</t>
  </si>
  <si>
    <t xml:space="preserve">Nátěr truhlářských výrobků 2x </t>
  </si>
  <si>
    <t>784161601R00</t>
  </si>
  <si>
    <t>784165512R00</t>
  </si>
  <si>
    <t/>
  </si>
  <si>
    <t>SUM</t>
  </si>
  <si>
    <t>POPUZIV</t>
  </si>
  <si>
    <t>END</t>
  </si>
  <si>
    <t>Soupis prací, dodávek a služeb s výkazem výměr</t>
  </si>
  <si>
    <t>Obezdívka Kombifix*, z tvárnic Ytong*</t>
  </si>
  <si>
    <t>Omítka stěn tenkovrstvá silikonová BASF*, odstín I, zatřená,tl.vrstvy 2,0 mm, PCI Multiputz ZS*</t>
  </si>
  <si>
    <t>Montáž výztužné sítě (perlinky) do stěrky-stěny, včetně výztužné sítě a stěrkového tmelu Weber*</t>
  </si>
  <si>
    <t>Povlaková krytina střech do 10°, přitavením, 1x, 1x ALP, 1x NAIP Elastodek 50 SP*</t>
  </si>
  <si>
    <t>Montáž splachovací nádrže Kombifix* pro WC</t>
  </si>
  <si>
    <t>Modul-WC pro zazdění Kombifix*, UP320, h 108 cm</t>
  </si>
  <si>
    <t>Dlažba Taurus Granit protiskluz. SB 300x300x9 mm, Rio Negro*</t>
  </si>
  <si>
    <t>Výměna povlakové podlahy z plochy, PVC, nová podlahovina Novoflor tloušťka 1,7 mm*</t>
  </si>
  <si>
    <t>Dlažba Taurus Granit matná 300x300x9 mm, Rio Negro*</t>
  </si>
  <si>
    <t>Nátěr syntet.klempíř.konstr.2xHostagrund 3v1 S2177*</t>
  </si>
  <si>
    <t>Malba tekutá HET Klasik*, bílá, bez penetrace, 2 x</t>
  </si>
  <si>
    <t>Penetrace podkladu nátěrem HET, Hetline*, 1 x</t>
  </si>
  <si>
    <t>* Účastní může nabídnout rovnocenné řešení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</si>
</sst>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" fontId="11" fillId="0" borderId="16" xfId="0" applyNumberFormat="1" applyFont="1" applyBorder="1" applyAlignment="1">
      <alignment horizontal="right" vertical="center" inden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15" fillId="0" borderId="0" xfId="0" applyNumberFormat="1" applyFont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99" t="s">
        <v>39</v>
      </c>
      <c r="B2" s="199"/>
      <c r="C2" s="199"/>
      <c r="D2" s="199"/>
      <c r="E2" s="199"/>
      <c r="F2" s="199"/>
      <c r="G2" s="19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0"/>
  <sheetViews>
    <sheetView showGridLines="0" topLeftCell="B59" zoomScaleNormal="100" zoomScaleSheetLayoutView="75" workbookViewId="0">
      <selection activeCell="P19" sqref="P1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00" t="s">
        <v>258</v>
      </c>
      <c r="C1" s="201"/>
      <c r="D1" s="201"/>
      <c r="E1" s="201"/>
      <c r="F1" s="201"/>
      <c r="G1" s="201"/>
      <c r="H1" s="201"/>
      <c r="I1" s="201"/>
      <c r="J1" s="202"/>
    </row>
    <row r="2" spans="1:15" ht="23.25" customHeight="1" x14ac:dyDescent="0.2">
      <c r="A2" s="4"/>
      <c r="B2" s="81" t="s">
        <v>40</v>
      </c>
      <c r="C2" s="82"/>
      <c r="D2" s="226" t="s">
        <v>46</v>
      </c>
      <c r="E2" s="227"/>
      <c r="F2" s="227"/>
      <c r="G2" s="227"/>
      <c r="H2" s="227"/>
      <c r="I2" s="227"/>
      <c r="J2" s="228"/>
      <c r="O2" s="2"/>
    </row>
    <row r="3" spans="1:15" ht="23.25" customHeight="1" x14ac:dyDescent="0.2">
      <c r="A3" s="4"/>
      <c r="B3" s="83" t="s">
        <v>44</v>
      </c>
      <c r="C3" s="84"/>
      <c r="D3" s="219" t="s">
        <v>42</v>
      </c>
      <c r="E3" s="220"/>
      <c r="F3" s="220"/>
      <c r="G3" s="220"/>
      <c r="H3" s="220"/>
      <c r="I3" s="220"/>
      <c r="J3" s="221"/>
    </row>
    <row r="4" spans="1:15" ht="23.25" hidden="1" customHeight="1" x14ac:dyDescent="0.2">
      <c r="A4" s="4"/>
      <c r="B4" s="85" t="s">
        <v>43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47</v>
      </c>
      <c r="E5" s="26"/>
      <c r="F5" s="26"/>
      <c r="G5" s="26"/>
      <c r="H5" s="28" t="s">
        <v>33</v>
      </c>
      <c r="I5" s="91" t="s">
        <v>51</v>
      </c>
      <c r="J5" s="11"/>
    </row>
    <row r="6" spans="1:15" ht="15.75" customHeight="1" x14ac:dyDescent="0.2">
      <c r="A6" s="4"/>
      <c r="B6" s="41"/>
      <c r="C6" s="26"/>
      <c r="D6" s="91" t="s">
        <v>48</v>
      </c>
      <c r="E6" s="26"/>
      <c r="F6" s="26"/>
      <c r="G6" s="26"/>
      <c r="H6" s="28" t="s">
        <v>34</v>
      </c>
      <c r="I6" s="91" t="s">
        <v>52</v>
      </c>
      <c r="J6" s="11"/>
    </row>
    <row r="7" spans="1:15" ht="15.75" customHeight="1" x14ac:dyDescent="0.2">
      <c r="A7" s="4"/>
      <c r="B7" s="42"/>
      <c r="C7" s="92" t="s">
        <v>50</v>
      </c>
      <c r="D7" s="80" t="s">
        <v>49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30"/>
      <c r="E11" s="230"/>
      <c r="F11" s="230"/>
      <c r="G11" s="230"/>
      <c r="H11" s="28" t="s">
        <v>33</v>
      </c>
      <c r="I11" s="94"/>
      <c r="J11" s="11"/>
    </row>
    <row r="12" spans="1:15" ht="15.75" customHeight="1" x14ac:dyDescent="0.2">
      <c r="A12" s="4"/>
      <c r="B12" s="41"/>
      <c r="C12" s="26"/>
      <c r="D12" s="217"/>
      <c r="E12" s="217"/>
      <c r="F12" s="217"/>
      <c r="G12" s="217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18"/>
      <c r="E13" s="218"/>
      <c r="F13" s="218"/>
      <c r="G13" s="218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45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29"/>
      <c r="F15" s="229"/>
      <c r="G15" s="214"/>
      <c r="H15" s="214"/>
      <c r="I15" s="214" t="s">
        <v>28</v>
      </c>
      <c r="J15" s="215"/>
    </row>
    <row r="16" spans="1:15" ht="23.25" customHeight="1" x14ac:dyDescent="0.2">
      <c r="A16" s="141" t="s">
        <v>23</v>
      </c>
      <c r="B16" s="142" t="s">
        <v>23</v>
      </c>
      <c r="C16" s="58"/>
      <c r="D16" s="59"/>
      <c r="E16" s="209"/>
      <c r="F16" s="216"/>
      <c r="G16" s="209"/>
      <c r="H16" s="216"/>
      <c r="I16" s="209">
        <f>SUMIF(F47:F66,A16,I47:I66)+SUMIF(F47:F66,"PSU",I47:I66)</f>
        <v>0</v>
      </c>
      <c r="J16" s="210"/>
    </row>
    <row r="17" spans="1:10" ht="23.25" customHeight="1" x14ac:dyDescent="0.2">
      <c r="A17" s="141" t="s">
        <v>24</v>
      </c>
      <c r="B17" s="142" t="s">
        <v>24</v>
      </c>
      <c r="C17" s="58"/>
      <c r="D17" s="59"/>
      <c r="E17" s="209"/>
      <c r="F17" s="216"/>
      <c r="G17" s="209"/>
      <c r="H17" s="216"/>
      <c r="I17" s="209">
        <f>SUMIF(F47:F66,A17,I47:I66)</f>
        <v>0</v>
      </c>
      <c r="J17" s="210"/>
    </row>
    <row r="18" spans="1:10" ht="23.25" customHeight="1" x14ac:dyDescent="0.2">
      <c r="A18" s="141" t="s">
        <v>25</v>
      </c>
      <c r="B18" s="142" t="s">
        <v>25</v>
      </c>
      <c r="C18" s="58"/>
      <c r="D18" s="59"/>
      <c r="E18" s="209"/>
      <c r="F18" s="216"/>
      <c r="G18" s="209"/>
      <c r="H18" s="216"/>
      <c r="I18" s="209">
        <f>SUMIF(F47:F66,A18,I47:I66)</f>
        <v>0</v>
      </c>
      <c r="J18" s="210"/>
    </row>
    <row r="19" spans="1:10" ht="23.25" customHeight="1" x14ac:dyDescent="0.2">
      <c r="A19" s="141" t="s">
        <v>97</v>
      </c>
      <c r="B19" s="142" t="s">
        <v>26</v>
      </c>
      <c r="C19" s="58"/>
      <c r="D19" s="59"/>
      <c r="E19" s="209"/>
      <c r="F19" s="216"/>
      <c r="G19" s="209"/>
      <c r="H19" s="216"/>
      <c r="I19" s="209">
        <f>SUMIF(F47:F66,A19,I47:I66)</f>
        <v>0</v>
      </c>
      <c r="J19" s="210"/>
    </row>
    <row r="20" spans="1:10" ht="23.25" customHeight="1" x14ac:dyDescent="0.2">
      <c r="A20" s="141" t="s">
        <v>98</v>
      </c>
      <c r="B20" s="142" t="s">
        <v>27</v>
      </c>
      <c r="C20" s="58"/>
      <c r="D20" s="59"/>
      <c r="E20" s="209"/>
      <c r="F20" s="216"/>
      <c r="G20" s="209"/>
      <c r="H20" s="216"/>
      <c r="I20" s="209">
        <f>SUMIF(F47:F66,A20,I47:I66)</f>
        <v>0</v>
      </c>
      <c r="J20" s="210"/>
    </row>
    <row r="21" spans="1:10" ht="23.25" customHeight="1" x14ac:dyDescent="0.2">
      <c r="A21" s="4"/>
      <c r="B21" s="74" t="s">
        <v>28</v>
      </c>
      <c r="C21" s="75"/>
      <c r="D21" s="76"/>
      <c r="E21" s="211"/>
      <c r="F21" s="212"/>
      <c r="G21" s="211"/>
      <c r="H21" s="212"/>
      <c r="I21" s="211">
        <f>SUM(I16:J20)</f>
        <v>0</v>
      </c>
      <c r="J21" s="222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07">
        <f>ZakladDPHSniVypocet</f>
        <v>0</v>
      </c>
      <c r="H23" s="208"/>
      <c r="I23" s="208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32">
        <f>ZakladDPHSni*SazbaDPH1/100</f>
        <v>0</v>
      </c>
      <c r="H24" s="233"/>
      <c r="I24" s="233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07">
        <f>ZakladDPHZaklVypocet</f>
        <v>0</v>
      </c>
      <c r="H25" s="208"/>
      <c r="I25" s="208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03">
        <f>ZakladDPHZakl*SazbaDPH2/100</f>
        <v>0</v>
      </c>
      <c r="H26" s="204"/>
      <c r="I26" s="204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05">
        <f>0</f>
        <v>0</v>
      </c>
      <c r="H27" s="205"/>
      <c r="I27" s="205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213">
        <f>ZakladDPHSniVypocet+ZakladDPHZaklVypocet</f>
        <v>0</v>
      </c>
      <c r="H28" s="213"/>
      <c r="I28" s="213"/>
      <c r="J28" s="117" t="str">
        <f t="shared" si="0"/>
        <v>CZK</v>
      </c>
    </row>
    <row r="29" spans="1:10" ht="27.75" customHeight="1" thickBot="1" x14ac:dyDescent="0.25">
      <c r="A29" s="4"/>
      <c r="B29" s="113" t="s">
        <v>35</v>
      </c>
      <c r="C29" s="118"/>
      <c r="D29" s="118"/>
      <c r="E29" s="118"/>
      <c r="F29" s="118"/>
      <c r="G29" s="206">
        <f>ZakladDPHSni+DPHSni+ZakladDPHZakl+DPHZakl+Zaokrouhleni</f>
        <v>0</v>
      </c>
      <c r="H29" s="206"/>
      <c r="I29" s="206"/>
      <c r="J29" s="119" t="s">
        <v>54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31" t="s">
        <v>2</v>
      </c>
      <c r="E35" s="231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10" ht="25.5" hidden="1" customHeight="1" x14ac:dyDescent="0.2">
      <c r="A39" s="97">
        <v>1</v>
      </c>
      <c r="B39" s="103"/>
      <c r="C39" s="234"/>
      <c r="D39" s="235"/>
      <c r="E39" s="235"/>
      <c r="F39" s="108">
        <f>' Pol'!AC97</f>
        <v>0</v>
      </c>
      <c r="G39" s="109">
        <f>' Pol'!AD97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7"/>
      <c r="B40" s="236" t="s">
        <v>53</v>
      </c>
      <c r="C40" s="237"/>
      <c r="D40" s="237"/>
      <c r="E40" s="238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4" spans="1:10" ht="15.75" x14ac:dyDescent="0.25">
      <c r="B44" s="120" t="s">
        <v>55</v>
      </c>
    </row>
    <row r="46" spans="1:10" ht="25.5" customHeight="1" x14ac:dyDescent="0.2">
      <c r="A46" s="121"/>
      <c r="B46" s="125" t="s">
        <v>16</v>
      </c>
      <c r="C46" s="125" t="s">
        <v>5</v>
      </c>
      <c r="D46" s="126"/>
      <c r="E46" s="126"/>
      <c r="F46" s="129" t="s">
        <v>56</v>
      </c>
      <c r="G46" s="129"/>
      <c r="H46" s="129"/>
      <c r="I46" s="239" t="s">
        <v>28</v>
      </c>
      <c r="J46" s="239"/>
    </row>
    <row r="47" spans="1:10" ht="25.5" customHeight="1" x14ac:dyDescent="0.2">
      <c r="A47" s="122"/>
      <c r="B47" s="130" t="s">
        <v>57</v>
      </c>
      <c r="C47" s="241" t="s">
        <v>58</v>
      </c>
      <c r="D47" s="242"/>
      <c r="E47" s="242"/>
      <c r="F47" s="132" t="s">
        <v>23</v>
      </c>
      <c r="G47" s="133"/>
      <c r="H47" s="133"/>
      <c r="I47" s="240">
        <f>' Pol'!G8</f>
        <v>0</v>
      </c>
      <c r="J47" s="240"/>
    </row>
    <row r="48" spans="1:10" ht="25.5" customHeight="1" x14ac:dyDescent="0.2">
      <c r="A48" s="122"/>
      <c r="B48" s="124" t="s">
        <v>59</v>
      </c>
      <c r="C48" s="224" t="s">
        <v>60</v>
      </c>
      <c r="D48" s="225"/>
      <c r="E48" s="225"/>
      <c r="F48" s="134" t="s">
        <v>23</v>
      </c>
      <c r="G48" s="135"/>
      <c r="H48" s="135"/>
      <c r="I48" s="223">
        <f>' Pol'!G10</f>
        <v>0</v>
      </c>
      <c r="J48" s="223"/>
    </row>
    <row r="49" spans="1:10" ht="25.5" customHeight="1" x14ac:dyDescent="0.2">
      <c r="A49" s="122"/>
      <c r="B49" s="124" t="s">
        <v>61</v>
      </c>
      <c r="C49" s="224" t="s">
        <v>62</v>
      </c>
      <c r="D49" s="225"/>
      <c r="E49" s="225"/>
      <c r="F49" s="134" t="s">
        <v>23</v>
      </c>
      <c r="G49" s="135"/>
      <c r="H49" s="135"/>
      <c r="I49" s="223">
        <f>' Pol'!G12</f>
        <v>0</v>
      </c>
      <c r="J49" s="223"/>
    </row>
    <row r="50" spans="1:10" ht="25.5" customHeight="1" x14ac:dyDescent="0.2">
      <c r="A50" s="122"/>
      <c r="B50" s="124" t="s">
        <v>63</v>
      </c>
      <c r="C50" s="224" t="s">
        <v>64</v>
      </c>
      <c r="D50" s="225"/>
      <c r="E50" s="225"/>
      <c r="F50" s="134" t="s">
        <v>23</v>
      </c>
      <c r="G50" s="135"/>
      <c r="H50" s="135"/>
      <c r="I50" s="223">
        <f>' Pol'!G16</f>
        <v>0</v>
      </c>
      <c r="J50" s="223"/>
    </row>
    <row r="51" spans="1:10" ht="25.5" customHeight="1" x14ac:dyDescent="0.2">
      <c r="A51" s="122"/>
      <c r="B51" s="124" t="s">
        <v>65</v>
      </c>
      <c r="C51" s="224" t="s">
        <v>66</v>
      </c>
      <c r="D51" s="225"/>
      <c r="E51" s="225"/>
      <c r="F51" s="134" t="s">
        <v>23</v>
      </c>
      <c r="G51" s="135"/>
      <c r="H51" s="135"/>
      <c r="I51" s="223">
        <f>' Pol'!G23</f>
        <v>0</v>
      </c>
      <c r="J51" s="223"/>
    </row>
    <row r="52" spans="1:10" ht="25.5" customHeight="1" x14ac:dyDescent="0.2">
      <c r="A52" s="122"/>
      <c r="B52" s="124" t="s">
        <v>67</v>
      </c>
      <c r="C52" s="224" t="s">
        <v>68</v>
      </c>
      <c r="D52" s="225"/>
      <c r="E52" s="225"/>
      <c r="F52" s="134" t="s">
        <v>23</v>
      </c>
      <c r="G52" s="135"/>
      <c r="H52" s="135"/>
      <c r="I52" s="223">
        <f>' Pol'!G26</f>
        <v>0</v>
      </c>
      <c r="J52" s="223"/>
    </row>
    <row r="53" spans="1:10" ht="25.5" customHeight="1" x14ac:dyDescent="0.2">
      <c r="A53" s="122"/>
      <c r="B53" s="124" t="s">
        <v>69</v>
      </c>
      <c r="C53" s="224" t="s">
        <v>70</v>
      </c>
      <c r="D53" s="225"/>
      <c r="E53" s="225"/>
      <c r="F53" s="134" t="s">
        <v>23</v>
      </c>
      <c r="G53" s="135"/>
      <c r="H53" s="135"/>
      <c r="I53" s="223">
        <f>' Pol'!G32</f>
        <v>0</v>
      </c>
      <c r="J53" s="223"/>
    </row>
    <row r="54" spans="1:10" ht="25.5" customHeight="1" x14ac:dyDescent="0.2">
      <c r="A54" s="122"/>
      <c r="B54" s="124" t="s">
        <v>71</v>
      </c>
      <c r="C54" s="224" t="s">
        <v>72</v>
      </c>
      <c r="D54" s="225"/>
      <c r="E54" s="225"/>
      <c r="F54" s="134" t="s">
        <v>23</v>
      </c>
      <c r="G54" s="135"/>
      <c r="H54" s="135"/>
      <c r="I54" s="223">
        <f>' Pol'!G36</f>
        <v>0</v>
      </c>
      <c r="J54" s="223"/>
    </row>
    <row r="55" spans="1:10" ht="25.5" customHeight="1" x14ac:dyDescent="0.2">
      <c r="A55" s="122"/>
      <c r="B55" s="124" t="s">
        <v>73</v>
      </c>
      <c r="C55" s="224" t="s">
        <v>74</v>
      </c>
      <c r="D55" s="225"/>
      <c r="E55" s="225"/>
      <c r="F55" s="134" t="s">
        <v>23</v>
      </c>
      <c r="G55" s="135"/>
      <c r="H55" s="135"/>
      <c r="I55" s="223">
        <f>' Pol'!G38</f>
        <v>0</v>
      </c>
      <c r="J55" s="223"/>
    </row>
    <row r="56" spans="1:10" ht="25.5" customHeight="1" x14ac:dyDescent="0.2">
      <c r="A56" s="122"/>
      <c r="B56" s="124" t="s">
        <v>75</v>
      </c>
      <c r="C56" s="224" t="s">
        <v>76</v>
      </c>
      <c r="D56" s="225"/>
      <c r="E56" s="225"/>
      <c r="F56" s="134" t="s">
        <v>23</v>
      </c>
      <c r="G56" s="135"/>
      <c r="H56" s="135"/>
      <c r="I56" s="223">
        <f>' Pol'!G52</f>
        <v>0</v>
      </c>
      <c r="J56" s="223"/>
    </row>
    <row r="57" spans="1:10" ht="25.5" customHeight="1" x14ac:dyDescent="0.2">
      <c r="A57" s="122"/>
      <c r="B57" s="124" t="s">
        <v>77</v>
      </c>
      <c r="C57" s="224" t="s">
        <v>78</v>
      </c>
      <c r="D57" s="225"/>
      <c r="E57" s="225"/>
      <c r="F57" s="134" t="s">
        <v>24</v>
      </c>
      <c r="G57" s="135"/>
      <c r="H57" s="135"/>
      <c r="I57" s="223">
        <f>' Pol'!G54</f>
        <v>0</v>
      </c>
      <c r="J57" s="223"/>
    </row>
    <row r="58" spans="1:10" ht="25.5" customHeight="1" x14ac:dyDescent="0.2">
      <c r="A58" s="122"/>
      <c r="B58" s="124" t="s">
        <v>79</v>
      </c>
      <c r="C58" s="224" t="s">
        <v>80</v>
      </c>
      <c r="D58" s="225"/>
      <c r="E58" s="225"/>
      <c r="F58" s="134" t="s">
        <v>24</v>
      </c>
      <c r="G58" s="135"/>
      <c r="H58" s="135"/>
      <c r="I58" s="223">
        <f>' Pol'!G56</f>
        <v>0</v>
      </c>
      <c r="J58" s="223"/>
    </row>
    <row r="59" spans="1:10" ht="25.5" customHeight="1" x14ac:dyDescent="0.2">
      <c r="A59" s="122"/>
      <c r="B59" s="124" t="s">
        <v>81</v>
      </c>
      <c r="C59" s="224" t="s">
        <v>82</v>
      </c>
      <c r="D59" s="225"/>
      <c r="E59" s="225"/>
      <c r="F59" s="134" t="s">
        <v>24</v>
      </c>
      <c r="G59" s="135"/>
      <c r="H59" s="135"/>
      <c r="I59" s="223">
        <f>' Pol'!G65</f>
        <v>0</v>
      </c>
      <c r="J59" s="223"/>
    </row>
    <row r="60" spans="1:10" ht="25.5" customHeight="1" x14ac:dyDescent="0.2">
      <c r="A60" s="122"/>
      <c r="B60" s="124" t="s">
        <v>83</v>
      </c>
      <c r="C60" s="224" t="s">
        <v>84</v>
      </c>
      <c r="D60" s="225"/>
      <c r="E60" s="225"/>
      <c r="F60" s="134" t="s">
        <v>24</v>
      </c>
      <c r="G60" s="135"/>
      <c r="H60" s="135"/>
      <c r="I60" s="223">
        <f>' Pol'!G67</f>
        <v>0</v>
      </c>
      <c r="J60" s="223"/>
    </row>
    <row r="61" spans="1:10" ht="25.5" customHeight="1" x14ac:dyDescent="0.2">
      <c r="A61" s="122"/>
      <c r="B61" s="124" t="s">
        <v>85</v>
      </c>
      <c r="C61" s="224" t="s">
        <v>86</v>
      </c>
      <c r="D61" s="225"/>
      <c r="E61" s="225"/>
      <c r="F61" s="134" t="s">
        <v>24</v>
      </c>
      <c r="G61" s="135"/>
      <c r="H61" s="135"/>
      <c r="I61" s="223">
        <f>' Pol'!G69</f>
        <v>0</v>
      </c>
      <c r="J61" s="223"/>
    </row>
    <row r="62" spans="1:10" ht="25.5" customHeight="1" x14ac:dyDescent="0.2">
      <c r="A62" s="122"/>
      <c r="B62" s="124" t="s">
        <v>87</v>
      </c>
      <c r="C62" s="224" t="s">
        <v>88</v>
      </c>
      <c r="D62" s="225"/>
      <c r="E62" s="225"/>
      <c r="F62" s="134" t="s">
        <v>24</v>
      </c>
      <c r="G62" s="135"/>
      <c r="H62" s="135"/>
      <c r="I62" s="223">
        <f>' Pol'!G76</f>
        <v>0</v>
      </c>
      <c r="J62" s="223"/>
    </row>
    <row r="63" spans="1:10" ht="25.5" customHeight="1" x14ac:dyDescent="0.2">
      <c r="A63" s="122"/>
      <c r="B63" s="124" t="s">
        <v>89</v>
      </c>
      <c r="C63" s="224" t="s">
        <v>90</v>
      </c>
      <c r="D63" s="225"/>
      <c r="E63" s="225"/>
      <c r="F63" s="134" t="s">
        <v>24</v>
      </c>
      <c r="G63" s="135"/>
      <c r="H63" s="135"/>
      <c r="I63" s="223">
        <f>' Pol'!G82</f>
        <v>0</v>
      </c>
      <c r="J63" s="223"/>
    </row>
    <row r="64" spans="1:10" ht="25.5" customHeight="1" x14ac:dyDescent="0.2">
      <c r="A64" s="122"/>
      <c r="B64" s="124" t="s">
        <v>91</v>
      </c>
      <c r="C64" s="224" t="s">
        <v>92</v>
      </c>
      <c r="D64" s="225"/>
      <c r="E64" s="225"/>
      <c r="F64" s="134" t="s">
        <v>24</v>
      </c>
      <c r="G64" s="135"/>
      <c r="H64" s="135"/>
      <c r="I64" s="223">
        <f>' Pol'!G84</f>
        <v>0</v>
      </c>
      <c r="J64" s="223"/>
    </row>
    <row r="65" spans="1:10" ht="25.5" customHeight="1" x14ac:dyDescent="0.2">
      <c r="A65" s="122"/>
      <c r="B65" s="124" t="s">
        <v>93</v>
      </c>
      <c r="C65" s="224" t="s">
        <v>94</v>
      </c>
      <c r="D65" s="225"/>
      <c r="E65" s="225"/>
      <c r="F65" s="134" t="s">
        <v>24</v>
      </c>
      <c r="G65" s="135"/>
      <c r="H65" s="135"/>
      <c r="I65" s="223">
        <f>' Pol'!G89</f>
        <v>0</v>
      </c>
      <c r="J65" s="223"/>
    </row>
    <row r="66" spans="1:10" ht="25.5" customHeight="1" x14ac:dyDescent="0.2">
      <c r="A66" s="122"/>
      <c r="B66" s="131" t="s">
        <v>95</v>
      </c>
      <c r="C66" s="245" t="s">
        <v>96</v>
      </c>
      <c r="D66" s="246"/>
      <c r="E66" s="246"/>
      <c r="F66" s="136" t="s">
        <v>24</v>
      </c>
      <c r="G66" s="137"/>
      <c r="H66" s="137"/>
      <c r="I66" s="244">
        <f>' Pol'!G93</f>
        <v>0</v>
      </c>
      <c r="J66" s="244"/>
    </row>
    <row r="67" spans="1:10" ht="25.5" customHeight="1" x14ac:dyDescent="0.2">
      <c r="A67" s="123"/>
      <c r="B67" s="127" t="s">
        <v>1</v>
      </c>
      <c r="C67" s="127"/>
      <c r="D67" s="128"/>
      <c r="E67" s="128"/>
      <c r="F67" s="138"/>
      <c r="G67" s="139"/>
      <c r="H67" s="139"/>
      <c r="I67" s="243">
        <f>SUM(I47:I66)</f>
        <v>0</v>
      </c>
      <c r="J67" s="243"/>
    </row>
    <row r="68" spans="1:10" x14ac:dyDescent="0.2">
      <c r="F68" s="140"/>
      <c r="G68" s="96"/>
      <c r="H68" s="140"/>
      <c r="I68" s="96"/>
      <c r="J68" s="96"/>
    </row>
    <row r="69" spans="1:10" x14ac:dyDescent="0.2">
      <c r="F69" s="140"/>
      <c r="G69" s="96"/>
      <c r="H69" s="140"/>
      <c r="I69" s="96"/>
      <c r="J69" s="96"/>
    </row>
    <row r="70" spans="1:10" x14ac:dyDescent="0.2">
      <c r="F70" s="140"/>
      <c r="G70" s="96"/>
      <c r="H70" s="140"/>
      <c r="I70" s="96"/>
      <c r="J70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9">
    <mergeCell ref="I67:J67"/>
    <mergeCell ref="I64:J64"/>
    <mergeCell ref="C64:E64"/>
    <mergeCell ref="I65:J65"/>
    <mergeCell ref="C65:E65"/>
    <mergeCell ref="I66:J66"/>
    <mergeCell ref="C66:E66"/>
    <mergeCell ref="I61:J61"/>
    <mergeCell ref="C61:E61"/>
    <mergeCell ref="I62:J62"/>
    <mergeCell ref="C62:E62"/>
    <mergeCell ref="I63:J63"/>
    <mergeCell ref="C63:E63"/>
    <mergeCell ref="I58:J58"/>
    <mergeCell ref="C58:E58"/>
    <mergeCell ref="I59:J59"/>
    <mergeCell ref="C59:E59"/>
    <mergeCell ref="I60:J60"/>
    <mergeCell ref="C60:E60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7" t="s">
        <v>6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79" t="s">
        <v>41</v>
      </c>
      <c r="B2" s="78"/>
      <c r="C2" s="249"/>
      <c r="D2" s="249"/>
      <c r="E2" s="249"/>
      <c r="F2" s="249"/>
      <c r="G2" s="250"/>
    </row>
    <row r="3" spans="1:7" ht="24.95" hidden="1" customHeight="1" x14ac:dyDescent="0.2">
      <c r="A3" s="79" t="s">
        <v>7</v>
      </c>
      <c r="B3" s="78"/>
      <c r="C3" s="249"/>
      <c r="D3" s="249"/>
      <c r="E3" s="249"/>
      <c r="F3" s="249"/>
      <c r="G3" s="250"/>
    </row>
    <row r="4" spans="1:7" ht="24.95" hidden="1" customHeight="1" x14ac:dyDescent="0.2">
      <c r="A4" s="79" t="s">
        <v>8</v>
      </c>
      <c r="B4" s="78"/>
      <c r="C4" s="249"/>
      <c r="D4" s="249"/>
      <c r="E4" s="249"/>
      <c r="F4" s="249"/>
      <c r="G4" s="250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107"/>
  <sheetViews>
    <sheetView tabSelected="1" topLeftCell="A83" zoomScale="120" zoomScaleNormal="120" workbookViewId="0">
      <selection activeCell="D98" sqref="D98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63" t="s">
        <v>258</v>
      </c>
      <c r="B1" s="263"/>
      <c r="C1" s="263"/>
      <c r="D1" s="263"/>
      <c r="E1" s="263"/>
      <c r="F1" s="263"/>
      <c r="G1" s="263"/>
      <c r="AE1" t="s">
        <v>100</v>
      </c>
    </row>
    <row r="2" spans="1:60" ht="24.95" customHeight="1" x14ac:dyDescent="0.2">
      <c r="A2" s="145" t="s">
        <v>99</v>
      </c>
      <c r="B2" s="143"/>
      <c r="C2" s="264" t="s">
        <v>46</v>
      </c>
      <c r="D2" s="265"/>
      <c r="E2" s="265"/>
      <c r="F2" s="265"/>
      <c r="G2" s="266"/>
      <c r="AE2" t="s">
        <v>101</v>
      </c>
    </row>
    <row r="3" spans="1:60" ht="24.95" customHeight="1" x14ac:dyDescent="0.2">
      <c r="A3" s="146" t="s">
        <v>7</v>
      </c>
      <c r="B3" s="144"/>
      <c r="C3" s="267" t="s">
        <v>42</v>
      </c>
      <c r="D3" s="268"/>
      <c r="E3" s="268"/>
      <c r="F3" s="268"/>
      <c r="G3" s="269"/>
      <c r="AE3" t="s">
        <v>102</v>
      </c>
    </row>
    <row r="4" spans="1:60" ht="24.95" hidden="1" customHeight="1" x14ac:dyDescent="0.2">
      <c r="A4" s="146" t="s">
        <v>8</v>
      </c>
      <c r="B4" s="144"/>
      <c r="C4" s="267"/>
      <c r="D4" s="268"/>
      <c r="E4" s="268"/>
      <c r="F4" s="268"/>
      <c r="G4" s="269"/>
      <c r="AE4" t="s">
        <v>103</v>
      </c>
    </row>
    <row r="5" spans="1:60" hidden="1" x14ac:dyDescent="0.2">
      <c r="A5" s="147" t="s">
        <v>104</v>
      </c>
      <c r="B5" s="148"/>
      <c r="C5" s="149"/>
      <c r="D5" s="150"/>
      <c r="E5" s="150"/>
      <c r="F5" s="150"/>
      <c r="G5" s="151"/>
      <c r="AE5" t="s">
        <v>105</v>
      </c>
    </row>
    <row r="7" spans="1:60" ht="38.25" x14ac:dyDescent="0.2">
      <c r="A7" s="156" t="s">
        <v>106</v>
      </c>
      <c r="B7" s="157" t="s">
        <v>107</v>
      </c>
      <c r="C7" s="157" t="s">
        <v>108</v>
      </c>
      <c r="D7" s="156" t="s">
        <v>109</v>
      </c>
      <c r="E7" s="156" t="s">
        <v>110</v>
      </c>
      <c r="F7" s="152" t="s">
        <v>111</v>
      </c>
      <c r="G7" s="173" t="s">
        <v>28</v>
      </c>
      <c r="H7" s="174" t="s">
        <v>29</v>
      </c>
      <c r="I7" s="174" t="s">
        <v>112</v>
      </c>
      <c r="J7" s="174" t="s">
        <v>30</v>
      </c>
      <c r="K7" s="174" t="s">
        <v>113</v>
      </c>
      <c r="L7" s="174" t="s">
        <v>114</v>
      </c>
      <c r="M7" s="174" t="s">
        <v>115</v>
      </c>
      <c r="N7" s="174" t="s">
        <v>116</v>
      </c>
      <c r="O7" s="174" t="s">
        <v>117</v>
      </c>
      <c r="P7" s="174" t="s">
        <v>118</v>
      </c>
      <c r="Q7" s="174" t="s">
        <v>119</v>
      </c>
      <c r="R7" s="174" t="s">
        <v>120</v>
      </c>
      <c r="S7" s="174" t="s">
        <v>121</v>
      </c>
      <c r="T7" s="174" t="s">
        <v>122</v>
      </c>
      <c r="U7" s="159" t="s">
        <v>123</v>
      </c>
    </row>
    <row r="8" spans="1:60" x14ac:dyDescent="0.2">
      <c r="A8" s="175" t="s">
        <v>124</v>
      </c>
      <c r="B8" s="176" t="s">
        <v>57</v>
      </c>
      <c r="C8" s="177" t="s">
        <v>58</v>
      </c>
      <c r="D8" s="178"/>
      <c r="E8" s="179"/>
      <c r="F8" s="180"/>
      <c r="G8" s="180">
        <f>SUMIF(AE9:AE9,"&lt;&gt;NOR",G9:G9)</f>
        <v>0</v>
      </c>
      <c r="H8" s="180"/>
      <c r="I8" s="180">
        <f>SUM(I9:I9)</f>
        <v>0</v>
      </c>
      <c r="J8" s="180"/>
      <c r="K8" s="180">
        <f>SUM(K9:K9)</f>
        <v>0</v>
      </c>
      <c r="L8" s="180"/>
      <c r="M8" s="180">
        <f>SUM(M9:M9)</f>
        <v>0</v>
      </c>
      <c r="N8" s="158"/>
      <c r="O8" s="158">
        <f>SUM(O9:O9)</f>
        <v>4.6780000000000002E-2</v>
      </c>
      <c r="P8" s="158"/>
      <c r="Q8" s="158">
        <f>SUM(Q9:Q9)</f>
        <v>0</v>
      </c>
      <c r="R8" s="158"/>
      <c r="S8" s="158"/>
      <c r="T8" s="175"/>
      <c r="U8" s="158">
        <f>SUM(U9:U9)</f>
        <v>0.89</v>
      </c>
      <c r="AE8" t="s">
        <v>125</v>
      </c>
    </row>
    <row r="9" spans="1:60" outlineLevel="1" x14ac:dyDescent="0.2">
      <c r="A9" s="154">
        <v>1</v>
      </c>
      <c r="B9" s="160" t="s">
        <v>126</v>
      </c>
      <c r="C9" s="193" t="s">
        <v>259</v>
      </c>
      <c r="D9" s="162" t="s">
        <v>127</v>
      </c>
      <c r="E9" s="168">
        <v>1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63">
        <v>4.6780000000000002E-2</v>
      </c>
      <c r="O9" s="163">
        <f>ROUND(E9*N9,5)</f>
        <v>4.6780000000000002E-2</v>
      </c>
      <c r="P9" s="163">
        <v>0</v>
      </c>
      <c r="Q9" s="163">
        <f>ROUND(E9*P9,5)</f>
        <v>0</v>
      </c>
      <c r="R9" s="163"/>
      <c r="S9" s="163"/>
      <c r="T9" s="164">
        <v>0.89100000000000001</v>
      </c>
      <c r="U9" s="163">
        <f>ROUND(E9*T9,2)</f>
        <v>0.89</v>
      </c>
      <c r="V9" s="153"/>
      <c r="W9" s="153"/>
      <c r="X9" s="153"/>
      <c r="Y9" s="153"/>
      <c r="Z9" s="153"/>
      <c r="AA9" s="153"/>
      <c r="AB9" s="153"/>
      <c r="AC9" s="153"/>
      <c r="AD9" s="153"/>
      <c r="AE9" s="153" t="s">
        <v>128</v>
      </c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x14ac:dyDescent="0.2">
      <c r="A10" s="155" t="s">
        <v>124</v>
      </c>
      <c r="B10" s="161" t="s">
        <v>59</v>
      </c>
      <c r="C10" s="194" t="s">
        <v>60</v>
      </c>
      <c r="D10" s="165"/>
      <c r="E10" s="169"/>
      <c r="F10" s="172"/>
      <c r="G10" s="172">
        <f>SUMIF(AE11:AE11,"&lt;&gt;NOR",G11:G11)</f>
        <v>0</v>
      </c>
      <c r="H10" s="172"/>
      <c r="I10" s="172">
        <f>SUM(I11:I11)</f>
        <v>0</v>
      </c>
      <c r="J10" s="172"/>
      <c r="K10" s="172">
        <f>SUM(K11:K11)</f>
        <v>0</v>
      </c>
      <c r="L10" s="172"/>
      <c r="M10" s="172">
        <f>SUM(M11:M11)</f>
        <v>0</v>
      </c>
      <c r="N10" s="166"/>
      <c r="O10" s="166">
        <f>SUM(O11:O11)</f>
        <v>0.35737000000000002</v>
      </c>
      <c r="P10" s="166"/>
      <c r="Q10" s="166">
        <f>SUM(Q11:Q11)</f>
        <v>0</v>
      </c>
      <c r="R10" s="166"/>
      <c r="S10" s="166"/>
      <c r="T10" s="167"/>
      <c r="U10" s="166">
        <f>SUM(U11:U11)</f>
        <v>31.77</v>
      </c>
      <c r="AE10" t="s">
        <v>125</v>
      </c>
    </row>
    <row r="11" spans="1:60" ht="22.5" outlineLevel="1" x14ac:dyDescent="0.2">
      <c r="A11" s="154">
        <v>2</v>
      </c>
      <c r="B11" s="160" t="s">
        <v>129</v>
      </c>
      <c r="C11" s="193" t="s">
        <v>260</v>
      </c>
      <c r="D11" s="162" t="s">
        <v>130</v>
      </c>
      <c r="E11" s="168">
        <v>113.45</v>
      </c>
      <c r="F11" s="170"/>
      <c r="G11" s="171">
        <f>ROUND(E11*F11,2)</f>
        <v>0</v>
      </c>
      <c r="H11" s="170"/>
      <c r="I11" s="171">
        <f>ROUND(E11*H11,2)</f>
        <v>0</v>
      </c>
      <c r="J11" s="170"/>
      <c r="K11" s="171">
        <f>ROUND(E11*J11,2)</f>
        <v>0</v>
      </c>
      <c r="L11" s="171">
        <v>21</v>
      </c>
      <c r="M11" s="171">
        <f>G11*(1+L11/100)</f>
        <v>0</v>
      </c>
      <c r="N11" s="163">
        <v>3.15E-3</v>
      </c>
      <c r="O11" s="163">
        <f>ROUND(E11*N11,5)</f>
        <v>0.35737000000000002</v>
      </c>
      <c r="P11" s="163">
        <v>0</v>
      </c>
      <c r="Q11" s="163">
        <f>ROUND(E11*P11,5)</f>
        <v>0</v>
      </c>
      <c r="R11" s="163"/>
      <c r="S11" s="163"/>
      <c r="T11" s="164">
        <v>0.28000000000000003</v>
      </c>
      <c r="U11" s="163">
        <f>ROUND(E11*T11,2)</f>
        <v>31.77</v>
      </c>
      <c r="V11" s="153"/>
      <c r="W11" s="153"/>
      <c r="X11" s="153"/>
      <c r="Y11" s="153"/>
      <c r="Z11" s="153"/>
      <c r="AA11" s="153"/>
      <c r="AB11" s="153"/>
      <c r="AC11" s="153"/>
      <c r="AD11" s="153"/>
      <c r="AE11" s="153" t="s">
        <v>128</v>
      </c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x14ac:dyDescent="0.2">
      <c r="A12" s="155" t="s">
        <v>124</v>
      </c>
      <c r="B12" s="161" t="s">
        <v>61</v>
      </c>
      <c r="C12" s="194" t="s">
        <v>62</v>
      </c>
      <c r="D12" s="165"/>
      <c r="E12" s="169"/>
      <c r="F12" s="172"/>
      <c r="G12" s="172">
        <f>SUMIF(AE13:AE15,"&lt;&gt;NOR",G13:G15)</f>
        <v>0</v>
      </c>
      <c r="H12" s="172"/>
      <c r="I12" s="172">
        <f>SUM(I13:I15)</f>
        <v>0</v>
      </c>
      <c r="J12" s="172"/>
      <c r="K12" s="172">
        <f>SUM(K13:K15)</f>
        <v>0</v>
      </c>
      <c r="L12" s="172"/>
      <c r="M12" s="172">
        <f>SUM(M13:M15)</f>
        <v>0</v>
      </c>
      <c r="N12" s="166"/>
      <c r="O12" s="166">
        <f>SUM(O13:O15)</f>
        <v>0.18429999999999999</v>
      </c>
      <c r="P12" s="166"/>
      <c r="Q12" s="166">
        <f>SUM(Q13:Q15)</f>
        <v>0.04</v>
      </c>
      <c r="R12" s="166"/>
      <c r="S12" s="166"/>
      <c r="T12" s="167"/>
      <c r="U12" s="166">
        <f>SUM(U13:U15)</f>
        <v>12.5</v>
      </c>
      <c r="AE12" t="s">
        <v>125</v>
      </c>
    </row>
    <row r="13" spans="1:60" ht="22.5" outlineLevel="1" x14ac:dyDescent="0.2">
      <c r="A13" s="154">
        <v>3</v>
      </c>
      <c r="B13" s="160" t="s">
        <v>131</v>
      </c>
      <c r="C13" s="193" t="s">
        <v>132</v>
      </c>
      <c r="D13" s="162" t="s">
        <v>133</v>
      </c>
      <c r="E13" s="168">
        <v>50.8</v>
      </c>
      <c r="F13" s="170"/>
      <c r="G13" s="171">
        <f>ROUND(E13*F13,2)</f>
        <v>0</v>
      </c>
      <c r="H13" s="170"/>
      <c r="I13" s="171">
        <f>ROUND(E13*H13,2)</f>
        <v>0</v>
      </c>
      <c r="J13" s="170"/>
      <c r="K13" s="171">
        <f>ROUND(E13*J13,2)</f>
        <v>0</v>
      </c>
      <c r="L13" s="171">
        <v>21</v>
      </c>
      <c r="M13" s="171">
        <f>G13*(1+L13/100)</f>
        <v>0</v>
      </c>
      <c r="N13" s="163">
        <v>2.3800000000000002E-3</v>
      </c>
      <c r="O13" s="163">
        <f>ROUND(E13*N13,5)</f>
        <v>0.12089999999999999</v>
      </c>
      <c r="P13" s="163">
        <v>0</v>
      </c>
      <c r="Q13" s="163">
        <f>ROUND(E13*P13,5)</f>
        <v>0</v>
      </c>
      <c r="R13" s="163"/>
      <c r="S13" s="163"/>
      <c r="T13" s="164">
        <v>0.18232999999999999</v>
      </c>
      <c r="U13" s="163">
        <f>ROUND(E13*T13,2)</f>
        <v>9.26</v>
      </c>
      <c r="V13" s="153"/>
      <c r="W13" s="153"/>
      <c r="X13" s="153"/>
      <c r="Y13" s="153"/>
      <c r="Z13" s="153"/>
      <c r="AA13" s="153"/>
      <c r="AB13" s="153"/>
      <c r="AC13" s="153"/>
      <c r="AD13" s="153"/>
      <c r="AE13" s="153" t="s">
        <v>128</v>
      </c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ht="22.5" outlineLevel="1" x14ac:dyDescent="0.2">
      <c r="A14" s="154">
        <v>4</v>
      </c>
      <c r="B14" s="160" t="s">
        <v>134</v>
      </c>
      <c r="C14" s="193" t="s">
        <v>135</v>
      </c>
      <c r="D14" s="162" t="s">
        <v>130</v>
      </c>
      <c r="E14" s="168">
        <v>5</v>
      </c>
      <c r="F14" s="170"/>
      <c r="G14" s="171">
        <f>ROUND(E14*F14,2)</f>
        <v>0</v>
      </c>
      <c r="H14" s="170"/>
      <c r="I14" s="171">
        <f>ROUND(E14*H14,2)</f>
        <v>0</v>
      </c>
      <c r="J14" s="170"/>
      <c r="K14" s="171">
        <f>ROUND(E14*J14,2)</f>
        <v>0</v>
      </c>
      <c r="L14" s="171">
        <v>21</v>
      </c>
      <c r="M14" s="171">
        <f>G14*(1+L14/100)</f>
        <v>0</v>
      </c>
      <c r="N14" s="163">
        <v>6.6699999999999997E-3</v>
      </c>
      <c r="O14" s="163">
        <f>ROUND(E14*N14,5)</f>
        <v>3.3349999999999998E-2</v>
      </c>
      <c r="P14" s="163">
        <v>4.0000000000000001E-3</v>
      </c>
      <c r="Q14" s="163">
        <f>ROUND(E14*P14,5)</f>
        <v>0.02</v>
      </c>
      <c r="R14" s="163"/>
      <c r="S14" s="163"/>
      <c r="T14" s="164">
        <v>0.33638000000000001</v>
      </c>
      <c r="U14" s="163">
        <f>ROUND(E14*T14,2)</f>
        <v>1.68</v>
      </c>
      <c r="V14" s="153"/>
      <c r="W14" s="153"/>
      <c r="X14" s="153"/>
      <c r="Y14" s="153"/>
      <c r="Z14" s="153"/>
      <c r="AA14" s="153"/>
      <c r="AB14" s="153"/>
      <c r="AC14" s="153"/>
      <c r="AD14" s="153"/>
      <c r="AE14" s="153" t="s">
        <v>136</v>
      </c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54">
        <v>5</v>
      </c>
      <c r="B15" s="160" t="s">
        <v>137</v>
      </c>
      <c r="C15" s="193" t="s">
        <v>138</v>
      </c>
      <c r="D15" s="162" t="s">
        <v>130</v>
      </c>
      <c r="E15" s="168">
        <v>5</v>
      </c>
      <c r="F15" s="170"/>
      <c r="G15" s="171">
        <f>ROUND(E15*F15,2)</f>
        <v>0</v>
      </c>
      <c r="H15" s="170"/>
      <c r="I15" s="171">
        <f>ROUND(E15*H15,2)</f>
        <v>0</v>
      </c>
      <c r="J15" s="170"/>
      <c r="K15" s="171">
        <f>ROUND(E15*J15,2)</f>
        <v>0</v>
      </c>
      <c r="L15" s="171">
        <v>21</v>
      </c>
      <c r="M15" s="171">
        <f>G15*(1+L15/100)</f>
        <v>0</v>
      </c>
      <c r="N15" s="163">
        <v>6.0099999999999997E-3</v>
      </c>
      <c r="O15" s="163">
        <f>ROUND(E15*N15,5)</f>
        <v>3.005E-2</v>
      </c>
      <c r="P15" s="163">
        <v>4.0000000000000001E-3</v>
      </c>
      <c r="Q15" s="163">
        <f>ROUND(E15*P15,5)</f>
        <v>0.02</v>
      </c>
      <c r="R15" s="163"/>
      <c r="S15" s="163"/>
      <c r="T15" s="164">
        <v>0.31135000000000002</v>
      </c>
      <c r="U15" s="163">
        <f>ROUND(E15*T15,2)</f>
        <v>1.56</v>
      </c>
      <c r="V15" s="153"/>
      <c r="W15" s="153"/>
      <c r="X15" s="153"/>
      <c r="Y15" s="153"/>
      <c r="Z15" s="153"/>
      <c r="AA15" s="153"/>
      <c r="AB15" s="153"/>
      <c r="AC15" s="153"/>
      <c r="AD15" s="153"/>
      <c r="AE15" s="153" t="s">
        <v>136</v>
      </c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x14ac:dyDescent="0.2">
      <c r="A16" s="155" t="s">
        <v>124</v>
      </c>
      <c r="B16" s="161" t="s">
        <v>63</v>
      </c>
      <c r="C16" s="194" t="s">
        <v>64</v>
      </c>
      <c r="D16" s="165"/>
      <c r="E16" s="169"/>
      <c r="F16" s="172"/>
      <c r="G16" s="172">
        <f>SUMIF(AE17:AE22,"&lt;&gt;NOR",G17:G22)</f>
        <v>0</v>
      </c>
      <c r="H16" s="172"/>
      <c r="I16" s="172">
        <f>SUM(I17:I22)</f>
        <v>0</v>
      </c>
      <c r="J16" s="172"/>
      <c r="K16" s="172">
        <f>SUM(K17:K22)</f>
        <v>0</v>
      </c>
      <c r="L16" s="172"/>
      <c r="M16" s="172">
        <f>SUM(M17:M22)</f>
        <v>0</v>
      </c>
      <c r="N16" s="166"/>
      <c r="O16" s="166">
        <f>SUM(O17:O22)</f>
        <v>0.61447000000000007</v>
      </c>
      <c r="P16" s="166"/>
      <c r="Q16" s="166">
        <f>SUM(Q17:Q22)</f>
        <v>0</v>
      </c>
      <c r="R16" s="166"/>
      <c r="S16" s="166"/>
      <c r="T16" s="167"/>
      <c r="U16" s="166">
        <f>SUM(U17:U22)</f>
        <v>70.66</v>
      </c>
      <c r="AE16" t="s">
        <v>125</v>
      </c>
    </row>
    <row r="17" spans="1:60" outlineLevel="1" x14ac:dyDescent="0.2">
      <c r="A17" s="154">
        <v>6</v>
      </c>
      <c r="B17" s="160" t="s">
        <v>139</v>
      </c>
      <c r="C17" s="193" t="s">
        <v>140</v>
      </c>
      <c r="D17" s="162" t="s">
        <v>130</v>
      </c>
      <c r="E17" s="168">
        <v>17.86</v>
      </c>
      <c r="F17" s="170"/>
      <c r="G17" s="171">
        <f t="shared" ref="G17:G22" si="0">ROUND(E17*F17,2)</f>
        <v>0</v>
      </c>
      <c r="H17" s="170"/>
      <c r="I17" s="171">
        <f t="shared" ref="I17:I22" si="1">ROUND(E17*H17,2)</f>
        <v>0</v>
      </c>
      <c r="J17" s="170"/>
      <c r="K17" s="171">
        <f t="shared" ref="K17:K22" si="2">ROUND(E17*J17,2)</f>
        <v>0</v>
      </c>
      <c r="L17" s="171">
        <v>21</v>
      </c>
      <c r="M17" s="171">
        <f t="shared" ref="M17:M22" si="3">G17*(1+L17/100)</f>
        <v>0</v>
      </c>
      <c r="N17" s="163">
        <v>4.0000000000000003E-5</v>
      </c>
      <c r="O17" s="163">
        <f t="shared" ref="O17:O22" si="4">ROUND(E17*N17,5)</f>
        <v>7.1000000000000002E-4</v>
      </c>
      <c r="P17" s="163">
        <v>0</v>
      </c>
      <c r="Q17" s="163">
        <f t="shared" ref="Q17:Q22" si="5">ROUND(E17*P17,5)</f>
        <v>0</v>
      </c>
      <c r="R17" s="163"/>
      <c r="S17" s="163"/>
      <c r="T17" s="164">
        <v>7.8E-2</v>
      </c>
      <c r="U17" s="163">
        <f t="shared" ref="U17:U22" si="6">ROUND(E17*T17,2)</f>
        <v>1.39</v>
      </c>
      <c r="V17" s="153"/>
      <c r="W17" s="153"/>
      <c r="X17" s="153"/>
      <c r="Y17" s="153"/>
      <c r="Z17" s="153"/>
      <c r="AA17" s="153"/>
      <c r="AB17" s="153"/>
      <c r="AC17" s="153"/>
      <c r="AD17" s="153"/>
      <c r="AE17" s="153" t="s">
        <v>128</v>
      </c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154">
        <v>7</v>
      </c>
      <c r="B18" s="160" t="s">
        <v>141</v>
      </c>
      <c r="C18" s="193" t="s">
        <v>142</v>
      </c>
      <c r="D18" s="162" t="s">
        <v>130</v>
      </c>
      <c r="E18" s="168">
        <v>113.45</v>
      </c>
      <c r="F18" s="170"/>
      <c r="G18" s="171">
        <f t="shared" si="0"/>
        <v>0</v>
      </c>
      <c r="H18" s="170"/>
      <c r="I18" s="171">
        <f t="shared" si="1"/>
        <v>0</v>
      </c>
      <c r="J18" s="170"/>
      <c r="K18" s="171">
        <f t="shared" si="2"/>
        <v>0</v>
      </c>
      <c r="L18" s="171">
        <v>21</v>
      </c>
      <c r="M18" s="171">
        <f t="shared" si="3"/>
        <v>0</v>
      </c>
      <c r="N18" s="163">
        <v>3.2000000000000003E-4</v>
      </c>
      <c r="O18" s="163">
        <f t="shared" si="4"/>
        <v>3.6299999999999999E-2</v>
      </c>
      <c r="P18" s="163">
        <v>0</v>
      </c>
      <c r="Q18" s="163">
        <f t="shared" si="5"/>
        <v>0</v>
      </c>
      <c r="R18" s="163"/>
      <c r="S18" s="163"/>
      <c r="T18" s="164">
        <v>0.16</v>
      </c>
      <c r="U18" s="163">
        <f t="shared" si="6"/>
        <v>18.149999999999999</v>
      </c>
      <c r="V18" s="153"/>
      <c r="W18" s="153"/>
      <c r="X18" s="153"/>
      <c r="Y18" s="153"/>
      <c r="Z18" s="153"/>
      <c r="AA18" s="153"/>
      <c r="AB18" s="153"/>
      <c r="AC18" s="153"/>
      <c r="AD18" s="153"/>
      <c r="AE18" s="153" t="s">
        <v>128</v>
      </c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ht="22.5" outlineLevel="1" x14ac:dyDescent="0.2">
      <c r="A19" s="154">
        <v>8</v>
      </c>
      <c r="B19" s="160" t="s">
        <v>143</v>
      </c>
      <c r="C19" s="193" t="s">
        <v>144</v>
      </c>
      <c r="D19" s="162" t="s">
        <v>130</v>
      </c>
      <c r="E19" s="168">
        <v>113.45</v>
      </c>
      <c r="F19" s="170"/>
      <c r="G19" s="171">
        <f t="shared" si="0"/>
        <v>0</v>
      </c>
      <c r="H19" s="170"/>
      <c r="I19" s="171">
        <f t="shared" si="1"/>
        <v>0</v>
      </c>
      <c r="J19" s="170"/>
      <c r="K19" s="171">
        <f t="shared" si="2"/>
        <v>0</v>
      </c>
      <c r="L19" s="171">
        <v>21</v>
      </c>
      <c r="M19" s="171">
        <f t="shared" si="3"/>
        <v>0</v>
      </c>
      <c r="N19" s="163">
        <v>1.8000000000000001E-4</v>
      </c>
      <c r="O19" s="163">
        <f t="shared" si="4"/>
        <v>2.0420000000000001E-2</v>
      </c>
      <c r="P19" s="163">
        <v>0</v>
      </c>
      <c r="Q19" s="163">
        <f t="shared" si="5"/>
        <v>0</v>
      </c>
      <c r="R19" s="163"/>
      <c r="S19" s="163"/>
      <c r="T19" s="164">
        <v>0.03</v>
      </c>
      <c r="U19" s="163">
        <f t="shared" si="6"/>
        <v>3.4</v>
      </c>
      <c r="V19" s="153"/>
      <c r="W19" s="153"/>
      <c r="X19" s="153"/>
      <c r="Y19" s="153"/>
      <c r="Z19" s="153"/>
      <c r="AA19" s="153"/>
      <c r="AB19" s="153"/>
      <c r="AC19" s="153"/>
      <c r="AD19" s="153"/>
      <c r="AE19" s="153" t="s">
        <v>128</v>
      </c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ht="22.5" outlineLevel="1" x14ac:dyDescent="0.2">
      <c r="A20" s="154">
        <v>9</v>
      </c>
      <c r="B20" s="160" t="s">
        <v>145</v>
      </c>
      <c r="C20" s="193" t="s">
        <v>146</v>
      </c>
      <c r="D20" s="162" t="s">
        <v>130</v>
      </c>
      <c r="E20" s="168">
        <v>4.5199999999999996</v>
      </c>
      <c r="F20" s="170"/>
      <c r="G20" s="171">
        <f t="shared" si="0"/>
        <v>0</v>
      </c>
      <c r="H20" s="170"/>
      <c r="I20" s="171">
        <f t="shared" si="1"/>
        <v>0</v>
      </c>
      <c r="J20" s="170"/>
      <c r="K20" s="171">
        <f t="shared" si="2"/>
        <v>0</v>
      </c>
      <c r="L20" s="171">
        <v>21</v>
      </c>
      <c r="M20" s="171">
        <f t="shared" si="3"/>
        <v>0</v>
      </c>
      <c r="N20" s="163">
        <v>4.9100000000000003E-3</v>
      </c>
      <c r="O20" s="163">
        <f t="shared" si="4"/>
        <v>2.2190000000000001E-2</v>
      </c>
      <c r="P20" s="163">
        <v>0</v>
      </c>
      <c r="Q20" s="163">
        <f t="shared" si="5"/>
        <v>0</v>
      </c>
      <c r="R20" s="163"/>
      <c r="S20" s="163"/>
      <c r="T20" s="164">
        <v>0.44400000000000001</v>
      </c>
      <c r="U20" s="163">
        <f t="shared" si="6"/>
        <v>2.0099999999999998</v>
      </c>
      <c r="V20" s="153"/>
      <c r="W20" s="153"/>
      <c r="X20" s="153"/>
      <c r="Y20" s="153"/>
      <c r="Z20" s="153"/>
      <c r="AA20" s="153"/>
      <c r="AB20" s="153"/>
      <c r="AC20" s="153"/>
      <c r="AD20" s="153"/>
      <c r="AE20" s="153" t="s">
        <v>128</v>
      </c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ht="22.5" outlineLevel="1" x14ac:dyDescent="0.2">
      <c r="A21" s="154">
        <v>10</v>
      </c>
      <c r="B21" s="160" t="s">
        <v>147</v>
      </c>
      <c r="C21" s="193" t="s">
        <v>261</v>
      </c>
      <c r="D21" s="162" t="s">
        <v>130</v>
      </c>
      <c r="E21" s="168">
        <v>108.93</v>
      </c>
      <c r="F21" s="170"/>
      <c r="G21" s="171">
        <f t="shared" si="0"/>
        <v>0</v>
      </c>
      <c r="H21" s="170"/>
      <c r="I21" s="171">
        <f t="shared" si="1"/>
        <v>0</v>
      </c>
      <c r="J21" s="170"/>
      <c r="K21" s="171">
        <f t="shared" si="2"/>
        <v>0</v>
      </c>
      <c r="L21" s="171">
        <v>21</v>
      </c>
      <c r="M21" s="171">
        <f t="shared" si="3"/>
        <v>0</v>
      </c>
      <c r="N21" s="163">
        <v>4.9100000000000003E-3</v>
      </c>
      <c r="O21" s="163">
        <f t="shared" si="4"/>
        <v>0.53485000000000005</v>
      </c>
      <c r="P21" s="163">
        <v>0</v>
      </c>
      <c r="Q21" s="163">
        <f t="shared" si="5"/>
        <v>0</v>
      </c>
      <c r="R21" s="163"/>
      <c r="S21" s="163"/>
      <c r="T21" s="164">
        <v>0.36199999999999999</v>
      </c>
      <c r="U21" s="163">
        <f t="shared" si="6"/>
        <v>39.43</v>
      </c>
      <c r="V21" s="153"/>
      <c r="W21" s="153"/>
      <c r="X21" s="153"/>
      <c r="Y21" s="153"/>
      <c r="Z21" s="153"/>
      <c r="AA21" s="153"/>
      <c r="AB21" s="153"/>
      <c r="AC21" s="153"/>
      <c r="AD21" s="153"/>
      <c r="AE21" s="153" t="s">
        <v>128</v>
      </c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154">
        <v>11</v>
      </c>
      <c r="B22" s="160" t="s">
        <v>148</v>
      </c>
      <c r="C22" s="193" t="s">
        <v>149</v>
      </c>
      <c r="D22" s="162" t="s">
        <v>133</v>
      </c>
      <c r="E22" s="168">
        <v>62.8</v>
      </c>
      <c r="F22" s="170"/>
      <c r="G22" s="171">
        <f t="shared" si="0"/>
        <v>0</v>
      </c>
      <c r="H22" s="170"/>
      <c r="I22" s="171">
        <f t="shared" si="1"/>
        <v>0</v>
      </c>
      <c r="J22" s="170"/>
      <c r="K22" s="171">
        <f t="shared" si="2"/>
        <v>0</v>
      </c>
      <c r="L22" s="171">
        <v>21</v>
      </c>
      <c r="M22" s="171">
        <f t="shared" si="3"/>
        <v>0</v>
      </c>
      <c r="N22" s="163">
        <v>0</v>
      </c>
      <c r="O22" s="163">
        <f t="shared" si="4"/>
        <v>0</v>
      </c>
      <c r="P22" s="163">
        <v>0</v>
      </c>
      <c r="Q22" s="163">
        <f t="shared" si="5"/>
        <v>0</v>
      </c>
      <c r="R22" s="163"/>
      <c r="S22" s="163"/>
      <c r="T22" s="164">
        <v>0.1</v>
      </c>
      <c r="U22" s="163">
        <f t="shared" si="6"/>
        <v>6.28</v>
      </c>
      <c r="V22" s="153"/>
      <c r="W22" s="153"/>
      <c r="X22" s="153"/>
      <c r="Y22" s="153"/>
      <c r="Z22" s="153"/>
      <c r="AA22" s="153"/>
      <c r="AB22" s="153"/>
      <c r="AC22" s="153"/>
      <c r="AD22" s="153"/>
      <c r="AE22" s="153" t="s">
        <v>128</v>
      </c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x14ac:dyDescent="0.2">
      <c r="A23" s="155" t="s">
        <v>124</v>
      </c>
      <c r="B23" s="161" t="s">
        <v>65</v>
      </c>
      <c r="C23" s="194" t="s">
        <v>66</v>
      </c>
      <c r="D23" s="165"/>
      <c r="E23" s="169"/>
      <c r="F23" s="172"/>
      <c r="G23" s="172">
        <f>SUMIF(AE24:AE25,"&lt;&gt;NOR",G24:G25)</f>
        <v>0</v>
      </c>
      <c r="H23" s="172"/>
      <c r="I23" s="172">
        <f>SUM(I24:I25)</f>
        <v>0</v>
      </c>
      <c r="J23" s="172"/>
      <c r="K23" s="172">
        <f>SUM(K24:K25)</f>
        <v>0</v>
      </c>
      <c r="L23" s="172"/>
      <c r="M23" s="172">
        <f>SUM(M24:M25)</f>
        <v>0</v>
      </c>
      <c r="N23" s="166"/>
      <c r="O23" s="166">
        <f>SUM(O24:O25)</f>
        <v>0.50224999999999997</v>
      </c>
      <c r="P23" s="166"/>
      <c r="Q23" s="166">
        <f>SUM(Q24:Q25)</f>
        <v>0</v>
      </c>
      <c r="R23" s="166"/>
      <c r="S23" s="166"/>
      <c r="T23" s="167"/>
      <c r="U23" s="166">
        <f>SUM(U24:U25)</f>
        <v>1.84</v>
      </c>
      <c r="AE23" t="s">
        <v>125</v>
      </c>
    </row>
    <row r="24" spans="1:60" outlineLevel="1" x14ac:dyDescent="0.2">
      <c r="A24" s="154">
        <v>12</v>
      </c>
      <c r="B24" s="160" t="s">
        <v>150</v>
      </c>
      <c r="C24" s="193" t="s">
        <v>151</v>
      </c>
      <c r="D24" s="162" t="s">
        <v>130</v>
      </c>
      <c r="E24" s="168">
        <v>2.7</v>
      </c>
      <c r="F24" s="170"/>
      <c r="G24" s="171">
        <f>ROUND(E24*F24,2)</f>
        <v>0</v>
      </c>
      <c r="H24" s="170"/>
      <c r="I24" s="171">
        <f>ROUND(E24*H24,2)</f>
        <v>0</v>
      </c>
      <c r="J24" s="170"/>
      <c r="K24" s="171">
        <f>ROUND(E24*J24,2)</f>
        <v>0</v>
      </c>
      <c r="L24" s="171">
        <v>21</v>
      </c>
      <c r="M24" s="171">
        <f>G24*(1+L24/100)</f>
        <v>0</v>
      </c>
      <c r="N24" s="163">
        <v>0</v>
      </c>
      <c r="O24" s="163">
        <f>ROUND(E24*N24,5)</f>
        <v>0</v>
      </c>
      <c r="P24" s="163">
        <v>0</v>
      </c>
      <c r="Q24" s="163">
        <f>ROUND(E24*P24,5)</f>
        <v>0</v>
      </c>
      <c r="R24" s="163"/>
      <c r="S24" s="163"/>
      <c r="T24" s="164">
        <v>0</v>
      </c>
      <c r="U24" s="163">
        <f>ROUND(E24*T24,2)</f>
        <v>0</v>
      </c>
      <c r="V24" s="153"/>
      <c r="W24" s="153"/>
      <c r="X24" s="153"/>
      <c r="Y24" s="153"/>
      <c r="Z24" s="153"/>
      <c r="AA24" s="153"/>
      <c r="AB24" s="153"/>
      <c r="AC24" s="153"/>
      <c r="AD24" s="153"/>
      <c r="AE24" s="153" t="s">
        <v>128</v>
      </c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54">
        <v>13</v>
      </c>
      <c r="B25" s="160" t="s">
        <v>152</v>
      </c>
      <c r="C25" s="193" t="s">
        <v>153</v>
      </c>
      <c r="D25" s="162" t="s">
        <v>130</v>
      </c>
      <c r="E25" s="168">
        <v>4.08</v>
      </c>
      <c r="F25" s="170"/>
      <c r="G25" s="171">
        <f>ROUND(E25*F25,2)</f>
        <v>0</v>
      </c>
      <c r="H25" s="170"/>
      <c r="I25" s="171">
        <f>ROUND(E25*H25,2)</f>
        <v>0</v>
      </c>
      <c r="J25" s="170"/>
      <c r="K25" s="171">
        <f>ROUND(E25*J25,2)</f>
        <v>0</v>
      </c>
      <c r="L25" s="171">
        <v>21</v>
      </c>
      <c r="M25" s="171">
        <f>G25*(1+L25/100)</f>
        <v>0</v>
      </c>
      <c r="N25" s="163">
        <v>0.1231</v>
      </c>
      <c r="O25" s="163">
        <f>ROUND(E25*N25,5)</f>
        <v>0.50224999999999997</v>
      </c>
      <c r="P25" s="163">
        <v>0</v>
      </c>
      <c r="Q25" s="163">
        <f>ROUND(E25*P25,5)</f>
        <v>0</v>
      </c>
      <c r="R25" s="163"/>
      <c r="S25" s="163"/>
      <c r="T25" s="164">
        <v>0.45</v>
      </c>
      <c r="U25" s="163">
        <f>ROUND(E25*T25,2)</f>
        <v>1.84</v>
      </c>
      <c r="V25" s="153"/>
      <c r="W25" s="153"/>
      <c r="X25" s="153"/>
      <c r="Y25" s="153"/>
      <c r="Z25" s="153"/>
      <c r="AA25" s="153"/>
      <c r="AB25" s="153"/>
      <c r="AC25" s="153"/>
      <c r="AD25" s="153"/>
      <c r="AE25" s="153" t="s">
        <v>128</v>
      </c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x14ac:dyDescent="0.2">
      <c r="A26" s="155" t="s">
        <v>124</v>
      </c>
      <c r="B26" s="161" t="s">
        <v>67</v>
      </c>
      <c r="C26" s="194" t="s">
        <v>68</v>
      </c>
      <c r="D26" s="165"/>
      <c r="E26" s="169"/>
      <c r="F26" s="172"/>
      <c r="G26" s="172">
        <f>SUMIF(AE27:AE31,"&lt;&gt;NOR",G27:G31)</f>
        <v>0</v>
      </c>
      <c r="H26" s="172"/>
      <c r="I26" s="172">
        <f>SUM(I27:I31)</f>
        <v>0</v>
      </c>
      <c r="J26" s="172"/>
      <c r="K26" s="172">
        <f>SUM(K27:K31)</f>
        <v>0</v>
      </c>
      <c r="L26" s="172"/>
      <c r="M26" s="172">
        <f>SUM(M27:M31)</f>
        <v>0</v>
      </c>
      <c r="N26" s="166"/>
      <c r="O26" s="166">
        <f>SUM(O27:O31)</f>
        <v>0.1108</v>
      </c>
      <c r="P26" s="166"/>
      <c r="Q26" s="166">
        <f>SUM(Q27:Q31)</f>
        <v>0</v>
      </c>
      <c r="R26" s="166"/>
      <c r="S26" s="166"/>
      <c r="T26" s="167"/>
      <c r="U26" s="166">
        <f>SUM(U27:U31)</f>
        <v>5.49</v>
      </c>
      <c r="AE26" t="s">
        <v>125</v>
      </c>
    </row>
    <row r="27" spans="1:60" outlineLevel="1" x14ac:dyDescent="0.2">
      <c r="A27" s="154">
        <v>14</v>
      </c>
      <c r="B27" s="160" t="s">
        <v>154</v>
      </c>
      <c r="C27" s="193" t="s">
        <v>155</v>
      </c>
      <c r="D27" s="162" t="s">
        <v>156</v>
      </c>
      <c r="E27" s="168">
        <v>6</v>
      </c>
      <c r="F27" s="170"/>
      <c r="G27" s="171">
        <f>ROUND(E27*F27,2)</f>
        <v>0</v>
      </c>
      <c r="H27" s="170"/>
      <c r="I27" s="171">
        <f>ROUND(E27*H27,2)</f>
        <v>0</v>
      </c>
      <c r="J27" s="170"/>
      <c r="K27" s="171">
        <f>ROUND(E27*J27,2)</f>
        <v>0</v>
      </c>
      <c r="L27" s="171">
        <v>21</v>
      </c>
      <c r="M27" s="171">
        <f>G27*(1+L27/100)</f>
        <v>0</v>
      </c>
      <c r="N27" s="163">
        <v>0</v>
      </c>
      <c r="O27" s="163">
        <f>ROUND(E27*N27,5)</f>
        <v>0</v>
      </c>
      <c r="P27" s="163">
        <v>0</v>
      </c>
      <c r="Q27" s="163">
        <f>ROUND(E27*P27,5)</f>
        <v>0</v>
      </c>
      <c r="R27" s="163"/>
      <c r="S27" s="163"/>
      <c r="T27" s="164">
        <v>0.05</v>
      </c>
      <c r="U27" s="163">
        <f>ROUND(E27*T27,2)</f>
        <v>0.3</v>
      </c>
      <c r="V27" s="153"/>
      <c r="W27" s="153"/>
      <c r="X27" s="153"/>
      <c r="Y27" s="153"/>
      <c r="Z27" s="153"/>
      <c r="AA27" s="153"/>
      <c r="AB27" s="153"/>
      <c r="AC27" s="153"/>
      <c r="AD27" s="153"/>
      <c r="AE27" s="153" t="s">
        <v>128</v>
      </c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54">
        <v>15</v>
      </c>
      <c r="B28" s="160" t="s">
        <v>157</v>
      </c>
      <c r="C28" s="193" t="s">
        <v>158</v>
      </c>
      <c r="D28" s="162" t="s">
        <v>156</v>
      </c>
      <c r="E28" s="168">
        <v>2</v>
      </c>
      <c r="F28" s="170"/>
      <c r="G28" s="171">
        <f>ROUND(E28*F28,2)</f>
        <v>0</v>
      </c>
      <c r="H28" s="170"/>
      <c r="I28" s="171">
        <f>ROUND(E28*H28,2)</f>
        <v>0</v>
      </c>
      <c r="J28" s="170"/>
      <c r="K28" s="171">
        <f>ROUND(E28*J28,2)</f>
        <v>0</v>
      </c>
      <c r="L28" s="171">
        <v>21</v>
      </c>
      <c r="M28" s="171">
        <f>G28*(1+L28/100)</f>
        <v>0</v>
      </c>
      <c r="N28" s="163">
        <v>1.4999999999999999E-2</v>
      </c>
      <c r="O28" s="163">
        <f>ROUND(E28*N28,5)</f>
        <v>0.03</v>
      </c>
      <c r="P28" s="163">
        <v>0</v>
      </c>
      <c r="Q28" s="163">
        <f>ROUND(E28*P28,5)</f>
        <v>0</v>
      </c>
      <c r="R28" s="163"/>
      <c r="S28" s="163"/>
      <c r="T28" s="164">
        <v>0</v>
      </c>
      <c r="U28" s="163">
        <f>ROUND(E28*T28,2)</f>
        <v>0</v>
      </c>
      <c r="V28" s="153"/>
      <c r="W28" s="153"/>
      <c r="X28" s="153"/>
      <c r="Y28" s="153"/>
      <c r="Z28" s="153"/>
      <c r="AA28" s="153"/>
      <c r="AB28" s="153"/>
      <c r="AC28" s="153"/>
      <c r="AD28" s="153"/>
      <c r="AE28" s="153" t="s">
        <v>159</v>
      </c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154">
        <v>16</v>
      </c>
      <c r="B29" s="160" t="s">
        <v>160</v>
      </c>
      <c r="C29" s="193" t="s">
        <v>161</v>
      </c>
      <c r="D29" s="162" t="s">
        <v>156</v>
      </c>
      <c r="E29" s="168">
        <v>4</v>
      </c>
      <c r="F29" s="170"/>
      <c r="G29" s="171">
        <f>ROUND(E29*F29,2)</f>
        <v>0</v>
      </c>
      <c r="H29" s="170"/>
      <c r="I29" s="171">
        <f>ROUND(E29*H29,2)</f>
        <v>0</v>
      </c>
      <c r="J29" s="170"/>
      <c r="K29" s="171">
        <f>ROUND(E29*J29,2)</f>
        <v>0</v>
      </c>
      <c r="L29" s="171">
        <v>21</v>
      </c>
      <c r="M29" s="171">
        <f>G29*(1+L29/100)</f>
        <v>0</v>
      </c>
      <c r="N29" s="163">
        <v>1.9E-2</v>
      </c>
      <c r="O29" s="163">
        <f>ROUND(E29*N29,5)</f>
        <v>7.5999999999999998E-2</v>
      </c>
      <c r="P29" s="163">
        <v>0</v>
      </c>
      <c r="Q29" s="163">
        <f>ROUND(E29*P29,5)</f>
        <v>0</v>
      </c>
      <c r="R29" s="163"/>
      <c r="S29" s="163"/>
      <c r="T29" s="164">
        <v>0</v>
      </c>
      <c r="U29" s="163">
        <f>ROUND(E29*T29,2)</f>
        <v>0</v>
      </c>
      <c r="V29" s="153"/>
      <c r="W29" s="153"/>
      <c r="X29" s="153"/>
      <c r="Y29" s="153"/>
      <c r="Z29" s="153"/>
      <c r="AA29" s="153"/>
      <c r="AB29" s="153"/>
      <c r="AC29" s="153"/>
      <c r="AD29" s="153"/>
      <c r="AE29" s="153" t="s">
        <v>159</v>
      </c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54">
        <v>17</v>
      </c>
      <c r="B30" s="160" t="s">
        <v>162</v>
      </c>
      <c r="C30" s="193" t="s">
        <v>163</v>
      </c>
      <c r="D30" s="162" t="s">
        <v>156</v>
      </c>
      <c r="E30" s="168">
        <v>6</v>
      </c>
      <c r="F30" s="170"/>
      <c r="G30" s="171">
        <f>ROUND(E30*F30,2)</f>
        <v>0</v>
      </c>
      <c r="H30" s="170"/>
      <c r="I30" s="171">
        <f>ROUND(E30*H30,2)</f>
        <v>0</v>
      </c>
      <c r="J30" s="170"/>
      <c r="K30" s="171">
        <f>ROUND(E30*J30,2)</f>
        <v>0</v>
      </c>
      <c r="L30" s="171">
        <v>21</v>
      </c>
      <c r="M30" s="171">
        <f>G30*(1+L30/100)</f>
        <v>0</v>
      </c>
      <c r="N30" s="163">
        <v>8.0000000000000004E-4</v>
      </c>
      <c r="O30" s="163">
        <f>ROUND(E30*N30,5)</f>
        <v>4.7999999999999996E-3</v>
      </c>
      <c r="P30" s="163">
        <v>0</v>
      </c>
      <c r="Q30" s="163">
        <f>ROUND(E30*P30,5)</f>
        <v>0</v>
      </c>
      <c r="R30" s="163"/>
      <c r="S30" s="163"/>
      <c r="T30" s="164">
        <v>0</v>
      </c>
      <c r="U30" s="163">
        <f>ROUND(E30*T30,2)</f>
        <v>0</v>
      </c>
      <c r="V30" s="153"/>
      <c r="W30" s="153"/>
      <c r="X30" s="153"/>
      <c r="Y30" s="153"/>
      <c r="Z30" s="153"/>
      <c r="AA30" s="153"/>
      <c r="AB30" s="153"/>
      <c r="AC30" s="153"/>
      <c r="AD30" s="153"/>
      <c r="AE30" s="153" t="s">
        <v>159</v>
      </c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54">
        <v>18</v>
      </c>
      <c r="B31" s="160" t="s">
        <v>164</v>
      </c>
      <c r="C31" s="193" t="s">
        <v>165</v>
      </c>
      <c r="D31" s="162" t="s">
        <v>156</v>
      </c>
      <c r="E31" s="168">
        <v>6</v>
      </c>
      <c r="F31" s="170"/>
      <c r="G31" s="171">
        <f>ROUND(E31*F31,2)</f>
        <v>0</v>
      </c>
      <c r="H31" s="170"/>
      <c r="I31" s="171">
        <f>ROUND(E31*H31,2)</f>
        <v>0</v>
      </c>
      <c r="J31" s="170"/>
      <c r="K31" s="171">
        <f>ROUND(E31*J31,2)</f>
        <v>0</v>
      </c>
      <c r="L31" s="171">
        <v>21</v>
      </c>
      <c r="M31" s="171">
        <f>G31*(1+L31/100)</f>
        <v>0</v>
      </c>
      <c r="N31" s="163">
        <v>0</v>
      </c>
      <c r="O31" s="163">
        <f>ROUND(E31*N31,5)</f>
        <v>0</v>
      </c>
      <c r="P31" s="163">
        <v>0</v>
      </c>
      <c r="Q31" s="163">
        <f>ROUND(E31*P31,5)</f>
        <v>0</v>
      </c>
      <c r="R31" s="163"/>
      <c r="S31" s="163"/>
      <c r="T31" s="164">
        <v>0.86499999999999999</v>
      </c>
      <c r="U31" s="163">
        <f>ROUND(E31*T31,2)</f>
        <v>5.19</v>
      </c>
      <c r="V31" s="153"/>
      <c r="W31" s="153"/>
      <c r="X31" s="153"/>
      <c r="Y31" s="153"/>
      <c r="Z31" s="153"/>
      <c r="AA31" s="153"/>
      <c r="AB31" s="153"/>
      <c r="AC31" s="153"/>
      <c r="AD31" s="153"/>
      <c r="AE31" s="153" t="s">
        <v>128</v>
      </c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x14ac:dyDescent="0.2">
      <c r="A32" s="155" t="s">
        <v>124</v>
      </c>
      <c r="B32" s="161" t="s">
        <v>69</v>
      </c>
      <c r="C32" s="194" t="s">
        <v>70</v>
      </c>
      <c r="D32" s="165"/>
      <c r="E32" s="169"/>
      <c r="F32" s="172"/>
      <c r="G32" s="172">
        <f>SUMIF(AE33:AE35,"&lt;&gt;NOR",G33:G35)</f>
        <v>0</v>
      </c>
      <c r="H32" s="172"/>
      <c r="I32" s="172">
        <f>SUM(I33:I35)</f>
        <v>0</v>
      </c>
      <c r="J32" s="172"/>
      <c r="K32" s="172">
        <f>SUM(K33:K35)</f>
        <v>0</v>
      </c>
      <c r="L32" s="172"/>
      <c r="M32" s="172">
        <f>SUM(M33:M35)</f>
        <v>0</v>
      </c>
      <c r="N32" s="166"/>
      <c r="O32" s="166">
        <f>SUM(O33:O35)</f>
        <v>2.3894000000000002</v>
      </c>
      <c r="P32" s="166"/>
      <c r="Q32" s="166">
        <f>SUM(Q33:Q35)</f>
        <v>0</v>
      </c>
      <c r="R32" s="166"/>
      <c r="S32" s="166"/>
      <c r="T32" s="167"/>
      <c r="U32" s="166">
        <f>SUM(U33:U35)</f>
        <v>31.46</v>
      </c>
      <c r="AE32" t="s">
        <v>125</v>
      </c>
    </row>
    <row r="33" spans="1:60" outlineLevel="1" x14ac:dyDescent="0.2">
      <c r="A33" s="154">
        <v>19</v>
      </c>
      <c r="B33" s="160" t="s">
        <v>166</v>
      </c>
      <c r="C33" s="193" t="s">
        <v>167</v>
      </c>
      <c r="D33" s="162" t="s">
        <v>130</v>
      </c>
      <c r="E33" s="168">
        <v>130</v>
      </c>
      <c r="F33" s="170"/>
      <c r="G33" s="171">
        <f>ROUND(E33*F33,2)</f>
        <v>0</v>
      </c>
      <c r="H33" s="170"/>
      <c r="I33" s="171">
        <f>ROUND(E33*H33,2)</f>
        <v>0</v>
      </c>
      <c r="J33" s="170"/>
      <c r="K33" s="171">
        <f>ROUND(E33*J33,2)</f>
        <v>0</v>
      </c>
      <c r="L33" s="171">
        <v>21</v>
      </c>
      <c r="M33" s="171">
        <f>G33*(1+L33/100)</f>
        <v>0</v>
      </c>
      <c r="N33" s="163">
        <v>1.8380000000000001E-2</v>
      </c>
      <c r="O33" s="163">
        <f>ROUND(E33*N33,5)</f>
        <v>2.3894000000000002</v>
      </c>
      <c r="P33" s="163">
        <v>0</v>
      </c>
      <c r="Q33" s="163">
        <f>ROUND(E33*P33,5)</f>
        <v>0</v>
      </c>
      <c r="R33" s="163"/>
      <c r="S33" s="163"/>
      <c r="T33" s="164">
        <v>0.13</v>
      </c>
      <c r="U33" s="163">
        <f>ROUND(E33*T33,2)</f>
        <v>16.899999999999999</v>
      </c>
      <c r="V33" s="153"/>
      <c r="W33" s="153"/>
      <c r="X33" s="153"/>
      <c r="Y33" s="153"/>
      <c r="Z33" s="153"/>
      <c r="AA33" s="153"/>
      <c r="AB33" s="153"/>
      <c r="AC33" s="153"/>
      <c r="AD33" s="153"/>
      <c r="AE33" s="153" t="s">
        <v>128</v>
      </c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154">
        <v>20</v>
      </c>
      <c r="B34" s="160" t="s">
        <v>168</v>
      </c>
      <c r="C34" s="193" t="s">
        <v>169</v>
      </c>
      <c r="D34" s="162" t="s">
        <v>130</v>
      </c>
      <c r="E34" s="168">
        <v>130</v>
      </c>
      <c r="F34" s="170"/>
      <c r="G34" s="171">
        <f>ROUND(E34*F34,2)</f>
        <v>0</v>
      </c>
      <c r="H34" s="170"/>
      <c r="I34" s="171">
        <f>ROUND(E34*H34,2)</f>
        <v>0</v>
      </c>
      <c r="J34" s="170"/>
      <c r="K34" s="171">
        <f>ROUND(E34*J34,2)</f>
        <v>0</v>
      </c>
      <c r="L34" s="171">
        <v>21</v>
      </c>
      <c r="M34" s="171">
        <f>G34*(1+L34/100)</f>
        <v>0</v>
      </c>
      <c r="N34" s="163">
        <v>0</v>
      </c>
      <c r="O34" s="163">
        <f>ROUND(E34*N34,5)</f>
        <v>0</v>
      </c>
      <c r="P34" s="163">
        <v>0</v>
      </c>
      <c r="Q34" s="163">
        <f>ROUND(E34*P34,5)</f>
        <v>0</v>
      </c>
      <c r="R34" s="163"/>
      <c r="S34" s="163"/>
      <c r="T34" s="164">
        <v>0</v>
      </c>
      <c r="U34" s="163">
        <f>ROUND(E34*T34,2)</f>
        <v>0</v>
      </c>
      <c r="V34" s="153"/>
      <c r="W34" s="153"/>
      <c r="X34" s="153"/>
      <c r="Y34" s="153"/>
      <c r="Z34" s="153"/>
      <c r="AA34" s="153"/>
      <c r="AB34" s="153"/>
      <c r="AC34" s="153"/>
      <c r="AD34" s="153"/>
      <c r="AE34" s="153" t="s">
        <v>128</v>
      </c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154">
        <v>21</v>
      </c>
      <c r="B35" s="160" t="s">
        <v>170</v>
      </c>
      <c r="C35" s="193" t="s">
        <v>171</v>
      </c>
      <c r="D35" s="162" t="s">
        <v>130</v>
      </c>
      <c r="E35" s="168">
        <v>130</v>
      </c>
      <c r="F35" s="170"/>
      <c r="G35" s="171">
        <f>ROUND(E35*F35,2)</f>
        <v>0</v>
      </c>
      <c r="H35" s="170"/>
      <c r="I35" s="171">
        <f>ROUND(E35*H35,2)</f>
        <v>0</v>
      </c>
      <c r="J35" s="170"/>
      <c r="K35" s="171">
        <f>ROUND(E35*J35,2)</f>
        <v>0</v>
      </c>
      <c r="L35" s="171">
        <v>21</v>
      </c>
      <c r="M35" s="171">
        <f>G35*(1+L35/100)</f>
        <v>0</v>
      </c>
      <c r="N35" s="163">
        <v>0</v>
      </c>
      <c r="O35" s="163">
        <f>ROUND(E35*N35,5)</f>
        <v>0</v>
      </c>
      <c r="P35" s="163">
        <v>0</v>
      </c>
      <c r="Q35" s="163">
        <f>ROUND(E35*P35,5)</f>
        <v>0</v>
      </c>
      <c r="R35" s="163"/>
      <c r="S35" s="163"/>
      <c r="T35" s="164">
        <v>0.112</v>
      </c>
      <c r="U35" s="163">
        <f>ROUND(E35*T35,2)</f>
        <v>14.56</v>
      </c>
      <c r="V35" s="153"/>
      <c r="W35" s="153"/>
      <c r="X35" s="153"/>
      <c r="Y35" s="153"/>
      <c r="Z35" s="153"/>
      <c r="AA35" s="153"/>
      <c r="AB35" s="153"/>
      <c r="AC35" s="153"/>
      <c r="AD35" s="153"/>
      <c r="AE35" s="153" t="s">
        <v>128</v>
      </c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x14ac:dyDescent="0.2">
      <c r="A36" s="155" t="s">
        <v>124</v>
      </c>
      <c r="B36" s="161" t="s">
        <v>71</v>
      </c>
      <c r="C36" s="194" t="s">
        <v>72</v>
      </c>
      <c r="D36" s="165"/>
      <c r="E36" s="169"/>
      <c r="F36" s="172"/>
      <c r="G36" s="172">
        <f>SUMIF(AE37:AE37,"&lt;&gt;NOR",G37:G37)</f>
        <v>0</v>
      </c>
      <c r="H36" s="172"/>
      <c r="I36" s="172">
        <f>SUM(I37:I37)</f>
        <v>0</v>
      </c>
      <c r="J36" s="172"/>
      <c r="K36" s="172">
        <f>SUM(K37:K37)</f>
        <v>0</v>
      </c>
      <c r="L36" s="172"/>
      <c r="M36" s="172">
        <f>SUM(M37:M37)</f>
        <v>0</v>
      </c>
      <c r="N36" s="166"/>
      <c r="O36" s="166">
        <f>SUM(O37:O37)</f>
        <v>2.3700000000000001E-3</v>
      </c>
      <c r="P36" s="166"/>
      <c r="Q36" s="166">
        <f>SUM(Q37:Q37)</f>
        <v>0</v>
      </c>
      <c r="R36" s="166"/>
      <c r="S36" s="166"/>
      <c r="T36" s="167"/>
      <c r="U36" s="166">
        <f>SUM(U37:U37)</f>
        <v>15.58</v>
      </c>
      <c r="AE36" t="s">
        <v>125</v>
      </c>
    </row>
    <row r="37" spans="1:60" outlineLevel="1" x14ac:dyDescent="0.2">
      <c r="A37" s="154">
        <v>22</v>
      </c>
      <c r="B37" s="160" t="s">
        <v>172</v>
      </c>
      <c r="C37" s="193" t="s">
        <v>173</v>
      </c>
      <c r="D37" s="162" t="s">
        <v>130</v>
      </c>
      <c r="E37" s="168">
        <v>59.25</v>
      </c>
      <c r="F37" s="170"/>
      <c r="G37" s="171">
        <f>ROUND(E37*F37,2)</f>
        <v>0</v>
      </c>
      <c r="H37" s="170"/>
      <c r="I37" s="171">
        <f>ROUND(E37*H37,2)</f>
        <v>0</v>
      </c>
      <c r="J37" s="170"/>
      <c r="K37" s="171">
        <f>ROUND(E37*J37,2)</f>
        <v>0</v>
      </c>
      <c r="L37" s="171">
        <v>21</v>
      </c>
      <c r="M37" s="171">
        <f>G37*(1+L37/100)</f>
        <v>0</v>
      </c>
      <c r="N37" s="163">
        <v>4.0000000000000003E-5</v>
      </c>
      <c r="O37" s="163">
        <f>ROUND(E37*N37,5)</f>
        <v>2.3700000000000001E-3</v>
      </c>
      <c r="P37" s="163">
        <v>0</v>
      </c>
      <c r="Q37" s="163">
        <f>ROUND(E37*P37,5)</f>
        <v>0</v>
      </c>
      <c r="R37" s="163"/>
      <c r="S37" s="163"/>
      <c r="T37" s="164">
        <v>0.26300000000000001</v>
      </c>
      <c r="U37" s="163">
        <f>ROUND(E37*T37,2)</f>
        <v>15.58</v>
      </c>
      <c r="V37" s="153"/>
      <c r="W37" s="153"/>
      <c r="X37" s="153"/>
      <c r="Y37" s="153"/>
      <c r="Z37" s="153"/>
      <c r="AA37" s="153"/>
      <c r="AB37" s="153"/>
      <c r="AC37" s="153"/>
      <c r="AD37" s="153"/>
      <c r="AE37" s="153" t="s">
        <v>128</v>
      </c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x14ac:dyDescent="0.2">
      <c r="A38" s="155" t="s">
        <v>124</v>
      </c>
      <c r="B38" s="161" t="s">
        <v>73</v>
      </c>
      <c r="C38" s="194" t="s">
        <v>74</v>
      </c>
      <c r="D38" s="165"/>
      <c r="E38" s="169"/>
      <c r="F38" s="172"/>
      <c r="G38" s="172">
        <f>SUMIF(AE39:AE51,"&lt;&gt;NOR",G39:G51)</f>
        <v>0</v>
      </c>
      <c r="H38" s="172"/>
      <c r="I38" s="172">
        <f>SUM(I39:I51)</f>
        <v>0</v>
      </c>
      <c r="J38" s="172"/>
      <c r="K38" s="172">
        <f>SUM(K39:K51)</f>
        <v>0</v>
      </c>
      <c r="L38" s="172"/>
      <c r="M38" s="172">
        <f>SUM(M39:M51)</f>
        <v>0</v>
      </c>
      <c r="N38" s="166"/>
      <c r="O38" s="166">
        <f>SUM(O39:O51)</f>
        <v>1.9099999999999999E-2</v>
      </c>
      <c r="P38" s="166"/>
      <c r="Q38" s="166">
        <f>SUM(Q39:Q51)</f>
        <v>2.4056600000000001</v>
      </c>
      <c r="R38" s="166"/>
      <c r="S38" s="166"/>
      <c r="T38" s="167"/>
      <c r="U38" s="166">
        <f>SUM(U39:U51)</f>
        <v>20.869999999999997</v>
      </c>
      <c r="AE38" t="s">
        <v>125</v>
      </c>
    </row>
    <row r="39" spans="1:60" outlineLevel="1" x14ac:dyDescent="0.2">
      <c r="A39" s="154">
        <v>23</v>
      </c>
      <c r="B39" s="160" t="s">
        <v>154</v>
      </c>
      <c r="C39" s="193" t="s">
        <v>174</v>
      </c>
      <c r="D39" s="162" t="s">
        <v>156</v>
      </c>
      <c r="E39" s="168">
        <v>6</v>
      </c>
      <c r="F39" s="170"/>
      <c r="G39" s="171">
        <f t="shared" ref="G39:G51" si="7">ROUND(E39*F39,2)</f>
        <v>0</v>
      </c>
      <c r="H39" s="170"/>
      <c r="I39" s="171">
        <f t="shared" ref="I39:I51" si="8">ROUND(E39*H39,2)</f>
        <v>0</v>
      </c>
      <c r="J39" s="170"/>
      <c r="K39" s="171">
        <f t="shared" ref="K39:K51" si="9">ROUND(E39*J39,2)</f>
        <v>0</v>
      </c>
      <c r="L39" s="171">
        <v>21</v>
      </c>
      <c r="M39" s="171">
        <f t="shared" ref="M39:M51" si="10">G39*(1+L39/100)</f>
        <v>0</v>
      </c>
      <c r="N39" s="163">
        <v>0</v>
      </c>
      <c r="O39" s="163">
        <f t="shared" ref="O39:O51" si="11">ROUND(E39*N39,5)</f>
        <v>0</v>
      </c>
      <c r="P39" s="163">
        <v>0</v>
      </c>
      <c r="Q39" s="163">
        <f t="shared" ref="Q39:Q51" si="12">ROUND(E39*P39,5)</f>
        <v>0</v>
      </c>
      <c r="R39" s="163"/>
      <c r="S39" s="163"/>
      <c r="T39" s="164">
        <v>0.05</v>
      </c>
      <c r="U39" s="163">
        <f t="shared" ref="U39:U51" si="13">ROUND(E39*T39,2)</f>
        <v>0.3</v>
      </c>
      <c r="V39" s="153"/>
      <c r="W39" s="153"/>
      <c r="X39" s="153"/>
      <c r="Y39" s="153"/>
      <c r="Z39" s="153"/>
      <c r="AA39" s="153"/>
      <c r="AB39" s="153"/>
      <c r="AC39" s="153"/>
      <c r="AD39" s="153"/>
      <c r="AE39" s="153" t="s">
        <v>128</v>
      </c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154">
        <v>24</v>
      </c>
      <c r="B40" s="160" t="s">
        <v>175</v>
      </c>
      <c r="C40" s="193" t="s">
        <v>176</v>
      </c>
      <c r="D40" s="162" t="s">
        <v>156</v>
      </c>
      <c r="E40" s="168">
        <v>2</v>
      </c>
      <c r="F40" s="170"/>
      <c r="G40" s="171">
        <f t="shared" si="7"/>
        <v>0</v>
      </c>
      <c r="H40" s="170"/>
      <c r="I40" s="171">
        <f t="shared" si="8"/>
        <v>0</v>
      </c>
      <c r="J40" s="170"/>
      <c r="K40" s="171">
        <f t="shared" si="9"/>
        <v>0</v>
      </c>
      <c r="L40" s="171">
        <v>21</v>
      </c>
      <c r="M40" s="171">
        <f t="shared" si="10"/>
        <v>0</v>
      </c>
      <c r="N40" s="163">
        <v>0</v>
      </c>
      <c r="O40" s="163">
        <f t="shared" si="11"/>
        <v>0</v>
      </c>
      <c r="P40" s="163">
        <v>0</v>
      </c>
      <c r="Q40" s="163">
        <f t="shared" si="12"/>
        <v>0</v>
      </c>
      <c r="R40" s="163"/>
      <c r="S40" s="163"/>
      <c r="T40" s="164">
        <v>0.03</v>
      </c>
      <c r="U40" s="163">
        <f t="shared" si="13"/>
        <v>0.06</v>
      </c>
      <c r="V40" s="153"/>
      <c r="W40" s="153"/>
      <c r="X40" s="153"/>
      <c r="Y40" s="153"/>
      <c r="Z40" s="153"/>
      <c r="AA40" s="153"/>
      <c r="AB40" s="153"/>
      <c r="AC40" s="153"/>
      <c r="AD40" s="153"/>
      <c r="AE40" s="153" t="s">
        <v>128</v>
      </c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54">
        <v>25</v>
      </c>
      <c r="B41" s="160" t="s">
        <v>177</v>
      </c>
      <c r="C41" s="193" t="s">
        <v>178</v>
      </c>
      <c r="D41" s="162" t="s">
        <v>130</v>
      </c>
      <c r="E41" s="168">
        <v>2</v>
      </c>
      <c r="F41" s="170"/>
      <c r="G41" s="171">
        <f t="shared" si="7"/>
        <v>0</v>
      </c>
      <c r="H41" s="170"/>
      <c r="I41" s="171">
        <f t="shared" si="8"/>
        <v>0</v>
      </c>
      <c r="J41" s="170"/>
      <c r="K41" s="171">
        <f t="shared" si="9"/>
        <v>0</v>
      </c>
      <c r="L41" s="171">
        <v>21</v>
      </c>
      <c r="M41" s="171">
        <f t="shared" si="10"/>
        <v>0</v>
      </c>
      <c r="N41" s="163">
        <v>1E-3</v>
      </c>
      <c r="O41" s="163">
        <f t="shared" si="11"/>
        <v>2E-3</v>
      </c>
      <c r="P41" s="163">
        <v>6.2E-2</v>
      </c>
      <c r="Q41" s="163">
        <f t="shared" si="12"/>
        <v>0.124</v>
      </c>
      <c r="R41" s="163"/>
      <c r="S41" s="163"/>
      <c r="T41" s="164">
        <v>0.61199999999999999</v>
      </c>
      <c r="U41" s="163">
        <f t="shared" si="13"/>
        <v>1.22</v>
      </c>
      <c r="V41" s="153"/>
      <c r="W41" s="153"/>
      <c r="X41" s="153"/>
      <c r="Y41" s="153"/>
      <c r="Z41" s="153"/>
      <c r="AA41" s="153"/>
      <c r="AB41" s="153"/>
      <c r="AC41" s="153"/>
      <c r="AD41" s="153"/>
      <c r="AE41" s="153" t="s">
        <v>128</v>
      </c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154">
        <v>26</v>
      </c>
      <c r="B42" s="160" t="s">
        <v>179</v>
      </c>
      <c r="C42" s="193" t="s">
        <v>180</v>
      </c>
      <c r="D42" s="162" t="s">
        <v>130</v>
      </c>
      <c r="E42" s="168">
        <v>13.5</v>
      </c>
      <c r="F42" s="170"/>
      <c r="G42" s="171">
        <f t="shared" si="7"/>
        <v>0</v>
      </c>
      <c r="H42" s="170"/>
      <c r="I42" s="171">
        <f t="shared" si="8"/>
        <v>0</v>
      </c>
      <c r="J42" s="170"/>
      <c r="K42" s="171">
        <f t="shared" si="9"/>
        <v>0</v>
      </c>
      <c r="L42" s="171">
        <v>21</v>
      </c>
      <c r="M42" s="171">
        <f t="shared" si="10"/>
        <v>0</v>
      </c>
      <c r="N42" s="163">
        <v>9.2000000000000003E-4</v>
      </c>
      <c r="O42" s="163">
        <f t="shared" si="11"/>
        <v>1.242E-2</v>
      </c>
      <c r="P42" s="163">
        <v>0.04</v>
      </c>
      <c r="Q42" s="163">
        <f t="shared" si="12"/>
        <v>0.54</v>
      </c>
      <c r="R42" s="163"/>
      <c r="S42" s="163"/>
      <c r="T42" s="164">
        <v>0.373</v>
      </c>
      <c r="U42" s="163">
        <f t="shared" si="13"/>
        <v>5.04</v>
      </c>
      <c r="V42" s="153"/>
      <c r="W42" s="153"/>
      <c r="X42" s="153"/>
      <c r="Y42" s="153"/>
      <c r="Z42" s="153"/>
      <c r="AA42" s="153"/>
      <c r="AB42" s="153"/>
      <c r="AC42" s="153"/>
      <c r="AD42" s="153"/>
      <c r="AE42" s="153" t="s">
        <v>128</v>
      </c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154">
        <v>27</v>
      </c>
      <c r="B43" s="160" t="s">
        <v>181</v>
      </c>
      <c r="C43" s="193" t="s">
        <v>182</v>
      </c>
      <c r="D43" s="162" t="s">
        <v>130</v>
      </c>
      <c r="E43" s="168">
        <v>4</v>
      </c>
      <c r="F43" s="170"/>
      <c r="G43" s="171">
        <f t="shared" si="7"/>
        <v>0</v>
      </c>
      <c r="H43" s="170"/>
      <c r="I43" s="171">
        <f t="shared" si="8"/>
        <v>0</v>
      </c>
      <c r="J43" s="170"/>
      <c r="K43" s="171">
        <f t="shared" si="9"/>
        <v>0</v>
      </c>
      <c r="L43" s="171">
        <v>21</v>
      </c>
      <c r="M43" s="171">
        <f t="shared" si="10"/>
        <v>0</v>
      </c>
      <c r="N43" s="163">
        <v>1.17E-3</v>
      </c>
      <c r="O43" s="163">
        <f t="shared" si="11"/>
        <v>4.6800000000000001E-3</v>
      </c>
      <c r="P43" s="163">
        <v>7.5999999999999998E-2</v>
      </c>
      <c r="Q43" s="163">
        <f t="shared" si="12"/>
        <v>0.30399999999999999</v>
      </c>
      <c r="R43" s="163"/>
      <c r="S43" s="163"/>
      <c r="T43" s="164">
        <v>0.93899999999999995</v>
      </c>
      <c r="U43" s="163">
        <f t="shared" si="13"/>
        <v>3.76</v>
      </c>
      <c r="V43" s="153"/>
      <c r="W43" s="153"/>
      <c r="X43" s="153"/>
      <c r="Y43" s="153"/>
      <c r="Z43" s="153"/>
      <c r="AA43" s="153"/>
      <c r="AB43" s="153"/>
      <c r="AC43" s="153"/>
      <c r="AD43" s="153"/>
      <c r="AE43" s="153" t="s">
        <v>128</v>
      </c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">
      <c r="A44" s="154">
        <v>28</v>
      </c>
      <c r="B44" s="160" t="s">
        <v>183</v>
      </c>
      <c r="C44" s="193" t="s">
        <v>184</v>
      </c>
      <c r="D44" s="162" t="s">
        <v>133</v>
      </c>
      <c r="E44" s="168">
        <v>18.649999999999999</v>
      </c>
      <c r="F44" s="170"/>
      <c r="G44" s="171">
        <f t="shared" si="7"/>
        <v>0</v>
      </c>
      <c r="H44" s="170"/>
      <c r="I44" s="171">
        <f t="shared" si="8"/>
        <v>0</v>
      </c>
      <c r="J44" s="170"/>
      <c r="K44" s="171">
        <f t="shared" si="9"/>
        <v>0</v>
      </c>
      <c r="L44" s="171">
        <v>21</v>
      </c>
      <c r="M44" s="171">
        <f t="shared" si="10"/>
        <v>0</v>
      </c>
      <c r="N44" s="163">
        <v>0</v>
      </c>
      <c r="O44" s="163">
        <f t="shared" si="11"/>
        <v>0</v>
      </c>
      <c r="P44" s="163">
        <v>3.773E-2</v>
      </c>
      <c r="Q44" s="163">
        <f t="shared" si="12"/>
        <v>0.70365999999999995</v>
      </c>
      <c r="R44" s="163"/>
      <c r="S44" s="163"/>
      <c r="T44" s="164">
        <v>0.13</v>
      </c>
      <c r="U44" s="163">
        <f t="shared" si="13"/>
        <v>2.42</v>
      </c>
      <c r="V44" s="153"/>
      <c r="W44" s="153"/>
      <c r="X44" s="153"/>
      <c r="Y44" s="153"/>
      <c r="Z44" s="153"/>
      <c r="AA44" s="153"/>
      <c r="AB44" s="153"/>
      <c r="AC44" s="153"/>
      <c r="AD44" s="153"/>
      <c r="AE44" s="153" t="s">
        <v>128</v>
      </c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ht="22.5" outlineLevel="1" x14ac:dyDescent="0.2">
      <c r="A45" s="154">
        <v>29</v>
      </c>
      <c r="B45" s="160" t="s">
        <v>185</v>
      </c>
      <c r="C45" s="193" t="s">
        <v>186</v>
      </c>
      <c r="D45" s="162" t="s">
        <v>130</v>
      </c>
      <c r="E45" s="168">
        <v>2.7</v>
      </c>
      <c r="F45" s="170"/>
      <c r="G45" s="171">
        <f t="shared" si="7"/>
        <v>0</v>
      </c>
      <c r="H45" s="170"/>
      <c r="I45" s="171">
        <f t="shared" si="8"/>
        <v>0</v>
      </c>
      <c r="J45" s="170"/>
      <c r="K45" s="171">
        <f t="shared" si="9"/>
        <v>0</v>
      </c>
      <c r="L45" s="171">
        <v>21</v>
      </c>
      <c r="M45" s="171">
        <f t="shared" si="10"/>
        <v>0</v>
      </c>
      <c r="N45" s="163">
        <v>0</v>
      </c>
      <c r="O45" s="163">
        <f t="shared" si="11"/>
        <v>0</v>
      </c>
      <c r="P45" s="163">
        <v>0.02</v>
      </c>
      <c r="Q45" s="163">
        <f t="shared" si="12"/>
        <v>5.3999999999999999E-2</v>
      </c>
      <c r="R45" s="163"/>
      <c r="S45" s="163"/>
      <c r="T45" s="164">
        <v>0.23</v>
      </c>
      <c r="U45" s="163">
        <f t="shared" si="13"/>
        <v>0.62</v>
      </c>
      <c r="V45" s="153"/>
      <c r="W45" s="153"/>
      <c r="X45" s="153"/>
      <c r="Y45" s="153"/>
      <c r="Z45" s="153"/>
      <c r="AA45" s="153"/>
      <c r="AB45" s="153"/>
      <c r="AC45" s="153"/>
      <c r="AD45" s="153"/>
      <c r="AE45" s="153" t="s">
        <v>128</v>
      </c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 x14ac:dyDescent="0.2">
      <c r="A46" s="154">
        <v>30</v>
      </c>
      <c r="B46" s="160" t="s">
        <v>187</v>
      </c>
      <c r="C46" s="193" t="s">
        <v>188</v>
      </c>
      <c r="D46" s="162" t="s">
        <v>130</v>
      </c>
      <c r="E46" s="168">
        <v>10</v>
      </c>
      <c r="F46" s="170"/>
      <c r="G46" s="171">
        <f t="shared" si="7"/>
        <v>0</v>
      </c>
      <c r="H46" s="170"/>
      <c r="I46" s="171">
        <f t="shared" si="8"/>
        <v>0</v>
      </c>
      <c r="J46" s="170"/>
      <c r="K46" s="171">
        <f t="shared" si="9"/>
        <v>0</v>
      </c>
      <c r="L46" s="171">
        <v>21</v>
      </c>
      <c r="M46" s="171">
        <f t="shared" si="10"/>
        <v>0</v>
      </c>
      <c r="N46" s="163">
        <v>0</v>
      </c>
      <c r="O46" s="163">
        <f t="shared" si="11"/>
        <v>0</v>
      </c>
      <c r="P46" s="163">
        <v>6.8000000000000005E-2</v>
      </c>
      <c r="Q46" s="163">
        <f t="shared" si="12"/>
        <v>0.68</v>
      </c>
      <c r="R46" s="163"/>
      <c r="S46" s="163"/>
      <c r="T46" s="164">
        <v>0.3</v>
      </c>
      <c r="U46" s="163">
        <f t="shared" si="13"/>
        <v>3</v>
      </c>
      <c r="V46" s="153"/>
      <c r="W46" s="153"/>
      <c r="X46" s="153"/>
      <c r="Y46" s="153"/>
      <c r="Z46" s="153"/>
      <c r="AA46" s="153"/>
      <c r="AB46" s="153"/>
      <c r="AC46" s="153"/>
      <c r="AD46" s="153"/>
      <c r="AE46" s="153" t="s">
        <v>128</v>
      </c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154">
        <v>31</v>
      </c>
      <c r="B47" s="160" t="s">
        <v>189</v>
      </c>
      <c r="C47" s="193" t="s">
        <v>190</v>
      </c>
      <c r="D47" s="162" t="s">
        <v>191</v>
      </c>
      <c r="E47" s="168">
        <v>2.9</v>
      </c>
      <c r="F47" s="170"/>
      <c r="G47" s="171">
        <f t="shared" si="7"/>
        <v>0</v>
      </c>
      <c r="H47" s="170"/>
      <c r="I47" s="171">
        <f t="shared" si="8"/>
        <v>0</v>
      </c>
      <c r="J47" s="170"/>
      <c r="K47" s="171">
        <f t="shared" si="9"/>
        <v>0</v>
      </c>
      <c r="L47" s="171">
        <v>21</v>
      </c>
      <c r="M47" s="171">
        <f t="shared" si="10"/>
        <v>0</v>
      </c>
      <c r="N47" s="163">
        <v>0</v>
      </c>
      <c r="O47" s="163">
        <f t="shared" si="11"/>
        <v>0</v>
      </c>
      <c r="P47" s="163">
        <v>0</v>
      </c>
      <c r="Q47" s="163">
        <f t="shared" si="12"/>
        <v>0</v>
      </c>
      <c r="R47" s="163"/>
      <c r="S47" s="163"/>
      <c r="T47" s="164">
        <v>0.94199999999999995</v>
      </c>
      <c r="U47" s="163">
        <f t="shared" si="13"/>
        <v>2.73</v>
      </c>
      <c r="V47" s="153"/>
      <c r="W47" s="153"/>
      <c r="X47" s="153"/>
      <c r="Y47" s="153"/>
      <c r="Z47" s="153"/>
      <c r="AA47" s="153"/>
      <c r="AB47" s="153"/>
      <c r="AC47" s="153"/>
      <c r="AD47" s="153"/>
      <c r="AE47" s="153" t="s">
        <v>128</v>
      </c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 x14ac:dyDescent="0.2">
      <c r="A48" s="154">
        <v>32</v>
      </c>
      <c r="B48" s="160" t="s">
        <v>192</v>
      </c>
      <c r="C48" s="193" t="s">
        <v>193</v>
      </c>
      <c r="D48" s="162" t="s">
        <v>191</v>
      </c>
      <c r="E48" s="168">
        <v>2.9</v>
      </c>
      <c r="F48" s="170"/>
      <c r="G48" s="171">
        <f t="shared" si="7"/>
        <v>0</v>
      </c>
      <c r="H48" s="170"/>
      <c r="I48" s="171">
        <f t="shared" si="8"/>
        <v>0</v>
      </c>
      <c r="J48" s="170"/>
      <c r="K48" s="171">
        <f t="shared" si="9"/>
        <v>0</v>
      </c>
      <c r="L48" s="171">
        <v>21</v>
      </c>
      <c r="M48" s="171">
        <f t="shared" si="10"/>
        <v>0</v>
      </c>
      <c r="N48" s="163">
        <v>0</v>
      </c>
      <c r="O48" s="163">
        <f t="shared" si="11"/>
        <v>0</v>
      </c>
      <c r="P48" s="163">
        <v>0</v>
      </c>
      <c r="Q48" s="163">
        <f t="shared" si="12"/>
        <v>0</v>
      </c>
      <c r="R48" s="163"/>
      <c r="S48" s="163"/>
      <c r="T48" s="164">
        <v>0.105</v>
      </c>
      <c r="U48" s="163">
        <f t="shared" si="13"/>
        <v>0.3</v>
      </c>
      <c r="V48" s="153"/>
      <c r="W48" s="153"/>
      <c r="X48" s="153"/>
      <c r="Y48" s="153"/>
      <c r="Z48" s="153"/>
      <c r="AA48" s="153"/>
      <c r="AB48" s="153"/>
      <c r="AC48" s="153"/>
      <c r="AD48" s="153"/>
      <c r="AE48" s="153" t="s">
        <v>128</v>
      </c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154">
        <v>33</v>
      </c>
      <c r="B49" s="160" t="s">
        <v>194</v>
      </c>
      <c r="C49" s="193" t="s">
        <v>195</v>
      </c>
      <c r="D49" s="162" t="s">
        <v>191</v>
      </c>
      <c r="E49" s="168">
        <v>2.9</v>
      </c>
      <c r="F49" s="170"/>
      <c r="G49" s="171">
        <f t="shared" si="7"/>
        <v>0</v>
      </c>
      <c r="H49" s="170"/>
      <c r="I49" s="171">
        <f t="shared" si="8"/>
        <v>0</v>
      </c>
      <c r="J49" s="170"/>
      <c r="K49" s="171">
        <f t="shared" si="9"/>
        <v>0</v>
      </c>
      <c r="L49" s="171">
        <v>21</v>
      </c>
      <c r="M49" s="171">
        <f t="shared" si="10"/>
        <v>0</v>
      </c>
      <c r="N49" s="163">
        <v>0</v>
      </c>
      <c r="O49" s="163">
        <f t="shared" si="11"/>
        <v>0</v>
      </c>
      <c r="P49" s="163">
        <v>0</v>
      </c>
      <c r="Q49" s="163">
        <f t="shared" si="12"/>
        <v>0</v>
      </c>
      <c r="R49" s="163"/>
      <c r="S49" s="163"/>
      <c r="T49" s="164">
        <v>0.49</v>
      </c>
      <c r="U49" s="163">
        <f t="shared" si="13"/>
        <v>1.42</v>
      </c>
      <c r="V49" s="153"/>
      <c r="W49" s="153"/>
      <c r="X49" s="153"/>
      <c r="Y49" s="153"/>
      <c r="Z49" s="153"/>
      <c r="AA49" s="153"/>
      <c r="AB49" s="153"/>
      <c r="AC49" s="153"/>
      <c r="AD49" s="153"/>
      <c r="AE49" s="153" t="s">
        <v>128</v>
      </c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">
      <c r="A50" s="154">
        <v>34</v>
      </c>
      <c r="B50" s="160" t="s">
        <v>196</v>
      </c>
      <c r="C50" s="193" t="s">
        <v>197</v>
      </c>
      <c r="D50" s="162" t="s">
        <v>191</v>
      </c>
      <c r="E50" s="168">
        <v>2.9</v>
      </c>
      <c r="F50" s="170"/>
      <c r="G50" s="171">
        <f t="shared" si="7"/>
        <v>0</v>
      </c>
      <c r="H50" s="170"/>
      <c r="I50" s="171">
        <f t="shared" si="8"/>
        <v>0</v>
      </c>
      <c r="J50" s="170"/>
      <c r="K50" s="171">
        <f t="shared" si="9"/>
        <v>0</v>
      </c>
      <c r="L50" s="171">
        <v>21</v>
      </c>
      <c r="M50" s="171">
        <f t="shared" si="10"/>
        <v>0</v>
      </c>
      <c r="N50" s="163">
        <v>0</v>
      </c>
      <c r="O50" s="163">
        <f t="shared" si="11"/>
        <v>0</v>
      </c>
      <c r="P50" s="163">
        <v>0</v>
      </c>
      <c r="Q50" s="163">
        <f t="shared" si="12"/>
        <v>0</v>
      </c>
      <c r="R50" s="163"/>
      <c r="S50" s="163"/>
      <c r="T50" s="164">
        <v>0</v>
      </c>
      <c r="U50" s="163">
        <f t="shared" si="13"/>
        <v>0</v>
      </c>
      <c r="V50" s="153"/>
      <c r="W50" s="153"/>
      <c r="X50" s="153"/>
      <c r="Y50" s="153"/>
      <c r="Z50" s="153"/>
      <c r="AA50" s="153"/>
      <c r="AB50" s="153"/>
      <c r="AC50" s="153"/>
      <c r="AD50" s="153"/>
      <c r="AE50" s="153" t="s">
        <v>128</v>
      </c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54">
        <v>35</v>
      </c>
      <c r="B51" s="160" t="s">
        <v>198</v>
      </c>
      <c r="C51" s="193" t="s">
        <v>199</v>
      </c>
      <c r="D51" s="162" t="s">
        <v>191</v>
      </c>
      <c r="E51" s="168">
        <v>2.9</v>
      </c>
      <c r="F51" s="170"/>
      <c r="G51" s="171">
        <f t="shared" si="7"/>
        <v>0</v>
      </c>
      <c r="H51" s="170"/>
      <c r="I51" s="171">
        <f t="shared" si="8"/>
        <v>0</v>
      </c>
      <c r="J51" s="170"/>
      <c r="K51" s="171">
        <f t="shared" si="9"/>
        <v>0</v>
      </c>
      <c r="L51" s="171">
        <v>21</v>
      </c>
      <c r="M51" s="171">
        <f t="shared" si="10"/>
        <v>0</v>
      </c>
      <c r="N51" s="163">
        <v>0</v>
      </c>
      <c r="O51" s="163">
        <f t="shared" si="11"/>
        <v>0</v>
      </c>
      <c r="P51" s="163">
        <v>0</v>
      </c>
      <c r="Q51" s="163">
        <f t="shared" si="12"/>
        <v>0</v>
      </c>
      <c r="R51" s="163"/>
      <c r="S51" s="163"/>
      <c r="T51" s="164">
        <v>0</v>
      </c>
      <c r="U51" s="163">
        <f t="shared" si="13"/>
        <v>0</v>
      </c>
      <c r="V51" s="153"/>
      <c r="W51" s="153"/>
      <c r="X51" s="153"/>
      <c r="Y51" s="153"/>
      <c r="Z51" s="153"/>
      <c r="AA51" s="153"/>
      <c r="AB51" s="153"/>
      <c r="AC51" s="153"/>
      <c r="AD51" s="153"/>
      <c r="AE51" s="153" t="s">
        <v>128</v>
      </c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x14ac:dyDescent="0.2">
      <c r="A52" s="155" t="s">
        <v>124</v>
      </c>
      <c r="B52" s="161" t="s">
        <v>75</v>
      </c>
      <c r="C52" s="194" t="s">
        <v>76</v>
      </c>
      <c r="D52" s="165"/>
      <c r="E52" s="169"/>
      <c r="F52" s="172"/>
      <c r="G52" s="172">
        <f>SUMIF(AE53:AE53,"&lt;&gt;NOR",G53:G53)</f>
        <v>0</v>
      </c>
      <c r="H52" s="172"/>
      <c r="I52" s="172">
        <f>SUM(I53:I53)</f>
        <v>0</v>
      </c>
      <c r="J52" s="172"/>
      <c r="K52" s="172">
        <f>SUM(K53:K53)</f>
        <v>0</v>
      </c>
      <c r="L52" s="172"/>
      <c r="M52" s="172">
        <f>SUM(M53:M53)</f>
        <v>0</v>
      </c>
      <c r="N52" s="166"/>
      <c r="O52" s="166">
        <f>SUM(O53:O53)</f>
        <v>0</v>
      </c>
      <c r="P52" s="166"/>
      <c r="Q52" s="166">
        <f>SUM(Q53:Q53)</f>
        <v>0</v>
      </c>
      <c r="R52" s="166"/>
      <c r="S52" s="166"/>
      <c r="T52" s="167"/>
      <c r="U52" s="166">
        <f>SUM(U53:U53)</f>
        <v>3.97</v>
      </c>
      <c r="AE52" t="s">
        <v>125</v>
      </c>
    </row>
    <row r="53" spans="1:60" outlineLevel="1" x14ac:dyDescent="0.2">
      <c r="A53" s="154">
        <v>36</v>
      </c>
      <c r="B53" s="160" t="s">
        <v>200</v>
      </c>
      <c r="C53" s="193" t="s">
        <v>201</v>
      </c>
      <c r="D53" s="162" t="s">
        <v>191</v>
      </c>
      <c r="E53" s="168">
        <v>4.2309999999999999</v>
      </c>
      <c r="F53" s="170"/>
      <c r="G53" s="171">
        <f>ROUND(E53*F53,2)</f>
        <v>0</v>
      </c>
      <c r="H53" s="170"/>
      <c r="I53" s="171">
        <f>ROUND(E53*H53,2)</f>
        <v>0</v>
      </c>
      <c r="J53" s="170"/>
      <c r="K53" s="171">
        <f>ROUND(E53*J53,2)</f>
        <v>0</v>
      </c>
      <c r="L53" s="171">
        <v>21</v>
      </c>
      <c r="M53" s="171">
        <f>G53*(1+L53/100)</f>
        <v>0</v>
      </c>
      <c r="N53" s="163">
        <v>0</v>
      </c>
      <c r="O53" s="163">
        <f>ROUND(E53*N53,5)</f>
        <v>0</v>
      </c>
      <c r="P53" s="163">
        <v>0</v>
      </c>
      <c r="Q53" s="163">
        <f>ROUND(E53*P53,5)</f>
        <v>0</v>
      </c>
      <c r="R53" s="163"/>
      <c r="S53" s="163"/>
      <c r="T53" s="164">
        <v>0.9385</v>
      </c>
      <c r="U53" s="163">
        <f>ROUND(E53*T53,2)</f>
        <v>3.97</v>
      </c>
      <c r="V53" s="153"/>
      <c r="W53" s="153"/>
      <c r="X53" s="153"/>
      <c r="Y53" s="153"/>
      <c r="Z53" s="153"/>
      <c r="AA53" s="153"/>
      <c r="AB53" s="153"/>
      <c r="AC53" s="153"/>
      <c r="AD53" s="153"/>
      <c r="AE53" s="153" t="s">
        <v>128</v>
      </c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x14ac:dyDescent="0.2">
      <c r="A54" s="155" t="s">
        <v>124</v>
      </c>
      <c r="B54" s="161" t="s">
        <v>77</v>
      </c>
      <c r="C54" s="194" t="s">
        <v>78</v>
      </c>
      <c r="D54" s="165"/>
      <c r="E54" s="169"/>
      <c r="F54" s="172"/>
      <c r="G54" s="172">
        <f>SUMIF(AE55:AE55,"&lt;&gt;NOR",G55:G55)</f>
        <v>0</v>
      </c>
      <c r="H54" s="172"/>
      <c r="I54" s="172">
        <f>SUM(I55:I55)</f>
        <v>0</v>
      </c>
      <c r="J54" s="172"/>
      <c r="K54" s="172">
        <f>SUM(K55:K55)</f>
        <v>0</v>
      </c>
      <c r="L54" s="172"/>
      <c r="M54" s="172">
        <f>SUM(M55:M55)</f>
        <v>0</v>
      </c>
      <c r="N54" s="166"/>
      <c r="O54" s="166">
        <f>SUM(O55:O55)</f>
        <v>0.53083999999999998</v>
      </c>
      <c r="P54" s="166"/>
      <c r="Q54" s="166">
        <f>SUM(Q55:Q55)</f>
        <v>0</v>
      </c>
      <c r="R54" s="166"/>
      <c r="S54" s="166"/>
      <c r="T54" s="167"/>
      <c r="U54" s="166">
        <f>SUM(U55:U55)</f>
        <v>17.53</v>
      </c>
      <c r="AE54" t="s">
        <v>125</v>
      </c>
    </row>
    <row r="55" spans="1:60" ht="22.5" outlineLevel="1" x14ac:dyDescent="0.2">
      <c r="A55" s="154">
        <v>37</v>
      </c>
      <c r="B55" s="160" t="s">
        <v>202</v>
      </c>
      <c r="C55" s="193" t="s">
        <v>262</v>
      </c>
      <c r="D55" s="162" t="s">
        <v>130</v>
      </c>
      <c r="E55" s="168">
        <v>73.319999999999993</v>
      </c>
      <c r="F55" s="170"/>
      <c r="G55" s="171">
        <f>ROUND(E55*F55,2)</f>
        <v>0</v>
      </c>
      <c r="H55" s="170"/>
      <c r="I55" s="171">
        <f>ROUND(E55*H55,2)</f>
        <v>0</v>
      </c>
      <c r="J55" s="170"/>
      <c r="K55" s="171">
        <f>ROUND(E55*J55,2)</f>
        <v>0</v>
      </c>
      <c r="L55" s="171">
        <v>21</v>
      </c>
      <c r="M55" s="171">
        <f>G55*(1+L55/100)</f>
        <v>0</v>
      </c>
      <c r="N55" s="163">
        <v>7.2399999999999999E-3</v>
      </c>
      <c r="O55" s="163">
        <f>ROUND(E55*N55,5)</f>
        <v>0.53083999999999998</v>
      </c>
      <c r="P55" s="163">
        <v>0</v>
      </c>
      <c r="Q55" s="163">
        <f>ROUND(E55*P55,5)</f>
        <v>0</v>
      </c>
      <c r="R55" s="163"/>
      <c r="S55" s="163"/>
      <c r="T55" s="164">
        <v>0.23915</v>
      </c>
      <c r="U55" s="163">
        <f>ROUND(E55*T55,2)</f>
        <v>17.53</v>
      </c>
      <c r="V55" s="153"/>
      <c r="W55" s="153"/>
      <c r="X55" s="153"/>
      <c r="Y55" s="153"/>
      <c r="Z55" s="153"/>
      <c r="AA55" s="153"/>
      <c r="AB55" s="153"/>
      <c r="AC55" s="153"/>
      <c r="AD55" s="153"/>
      <c r="AE55" s="153" t="s">
        <v>136</v>
      </c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x14ac:dyDescent="0.2">
      <c r="A56" s="155" t="s">
        <v>124</v>
      </c>
      <c r="B56" s="161" t="s">
        <v>79</v>
      </c>
      <c r="C56" s="194" t="s">
        <v>80</v>
      </c>
      <c r="D56" s="165"/>
      <c r="E56" s="169"/>
      <c r="F56" s="172"/>
      <c r="G56" s="172">
        <f>SUMIF(AE57:AE64,"&lt;&gt;NOR",G57:G64)</f>
        <v>0</v>
      </c>
      <c r="H56" s="172"/>
      <c r="I56" s="172">
        <f>SUM(I57:I64)</f>
        <v>0</v>
      </c>
      <c r="J56" s="172"/>
      <c r="K56" s="172">
        <f>SUM(K57:K64)</f>
        <v>0</v>
      </c>
      <c r="L56" s="172"/>
      <c r="M56" s="172">
        <f>SUM(M57:M64)</f>
        <v>0</v>
      </c>
      <c r="N56" s="166"/>
      <c r="O56" s="166">
        <f>SUM(O57:O64)</f>
        <v>4.845E-2</v>
      </c>
      <c r="P56" s="166"/>
      <c r="Q56" s="166">
        <f>SUM(Q57:Q64)</f>
        <v>5.1200000000000002E-2</v>
      </c>
      <c r="R56" s="166"/>
      <c r="S56" s="166"/>
      <c r="T56" s="167"/>
      <c r="U56" s="166">
        <f>SUM(U57:U64)</f>
        <v>10.15</v>
      </c>
      <c r="AE56" t="s">
        <v>125</v>
      </c>
    </row>
    <row r="57" spans="1:60" outlineLevel="1" x14ac:dyDescent="0.2">
      <c r="A57" s="154">
        <v>38</v>
      </c>
      <c r="B57" s="160" t="s">
        <v>203</v>
      </c>
      <c r="C57" s="193" t="s">
        <v>204</v>
      </c>
      <c r="D57" s="162" t="s">
        <v>156</v>
      </c>
      <c r="E57" s="168">
        <v>1</v>
      </c>
      <c r="F57" s="170"/>
      <c r="G57" s="171">
        <f t="shared" ref="G57:G64" si="14">ROUND(E57*F57,2)</f>
        <v>0</v>
      </c>
      <c r="H57" s="170"/>
      <c r="I57" s="171">
        <f t="shared" ref="I57:I64" si="15">ROUND(E57*H57,2)</f>
        <v>0</v>
      </c>
      <c r="J57" s="170"/>
      <c r="K57" s="171">
        <f t="shared" ref="K57:K64" si="16">ROUND(E57*J57,2)</f>
        <v>0</v>
      </c>
      <c r="L57" s="171">
        <v>21</v>
      </c>
      <c r="M57" s="171">
        <f t="shared" ref="M57:M64" si="17">G57*(1+L57/100)</f>
        <v>0</v>
      </c>
      <c r="N57" s="163">
        <v>0</v>
      </c>
      <c r="O57" s="163">
        <f t="shared" ref="O57:O64" si="18">ROUND(E57*N57,5)</f>
        <v>0</v>
      </c>
      <c r="P57" s="163">
        <v>1.933E-2</v>
      </c>
      <c r="Q57" s="163">
        <f t="shared" ref="Q57:Q64" si="19">ROUND(E57*P57,5)</f>
        <v>1.933E-2</v>
      </c>
      <c r="R57" s="163"/>
      <c r="S57" s="163"/>
      <c r="T57" s="164">
        <v>0.64383000000000001</v>
      </c>
      <c r="U57" s="163">
        <f t="shared" ref="U57:U64" si="20">ROUND(E57*T57,2)</f>
        <v>0.64</v>
      </c>
      <c r="V57" s="153"/>
      <c r="W57" s="153"/>
      <c r="X57" s="153"/>
      <c r="Y57" s="153"/>
      <c r="Z57" s="153"/>
      <c r="AA57" s="153"/>
      <c r="AB57" s="153"/>
      <c r="AC57" s="153"/>
      <c r="AD57" s="153"/>
      <c r="AE57" s="153" t="s">
        <v>136</v>
      </c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 x14ac:dyDescent="0.2">
      <c r="A58" s="154">
        <v>39</v>
      </c>
      <c r="B58" s="160" t="s">
        <v>205</v>
      </c>
      <c r="C58" s="193" t="s">
        <v>206</v>
      </c>
      <c r="D58" s="162" t="s">
        <v>156</v>
      </c>
      <c r="E58" s="168">
        <v>1</v>
      </c>
      <c r="F58" s="170"/>
      <c r="G58" s="171">
        <f t="shared" si="14"/>
        <v>0</v>
      </c>
      <c r="H58" s="170"/>
      <c r="I58" s="171">
        <f t="shared" si="15"/>
        <v>0</v>
      </c>
      <c r="J58" s="170"/>
      <c r="K58" s="171">
        <f t="shared" si="16"/>
        <v>0</v>
      </c>
      <c r="L58" s="171">
        <v>21</v>
      </c>
      <c r="M58" s="171">
        <f t="shared" si="17"/>
        <v>0</v>
      </c>
      <c r="N58" s="163">
        <v>0</v>
      </c>
      <c r="O58" s="163">
        <f t="shared" si="18"/>
        <v>0</v>
      </c>
      <c r="P58" s="163">
        <v>3.1870000000000002E-2</v>
      </c>
      <c r="Q58" s="163">
        <f t="shared" si="19"/>
        <v>3.1870000000000002E-2</v>
      </c>
      <c r="R58" s="163"/>
      <c r="S58" s="163"/>
      <c r="T58" s="164">
        <v>0.89376</v>
      </c>
      <c r="U58" s="163">
        <f t="shared" si="20"/>
        <v>0.89</v>
      </c>
      <c r="V58" s="153"/>
      <c r="W58" s="153"/>
      <c r="X58" s="153"/>
      <c r="Y58" s="153"/>
      <c r="Z58" s="153"/>
      <c r="AA58" s="153"/>
      <c r="AB58" s="153"/>
      <c r="AC58" s="153"/>
      <c r="AD58" s="153"/>
      <c r="AE58" s="153" t="s">
        <v>136</v>
      </c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">
      <c r="A59" s="154">
        <v>40</v>
      </c>
      <c r="B59" s="160" t="s">
        <v>207</v>
      </c>
      <c r="C59" s="193" t="s">
        <v>208</v>
      </c>
      <c r="D59" s="162" t="s">
        <v>156</v>
      </c>
      <c r="E59" s="168">
        <v>1</v>
      </c>
      <c r="F59" s="170"/>
      <c r="G59" s="171">
        <f t="shared" si="14"/>
        <v>0</v>
      </c>
      <c r="H59" s="170"/>
      <c r="I59" s="171">
        <f t="shared" si="15"/>
        <v>0</v>
      </c>
      <c r="J59" s="170"/>
      <c r="K59" s="171">
        <f t="shared" si="16"/>
        <v>0</v>
      </c>
      <c r="L59" s="171">
        <v>21</v>
      </c>
      <c r="M59" s="171">
        <f t="shared" si="17"/>
        <v>0</v>
      </c>
      <c r="N59" s="163">
        <v>1.8669999999999999E-2</v>
      </c>
      <c r="O59" s="163">
        <f t="shared" si="18"/>
        <v>1.8669999999999999E-2</v>
      </c>
      <c r="P59" s="163">
        <v>0</v>
      </c>
      <c r="Q59" s="163">
        <f t="shared" si="19"/>
        <v>0</v>
      </c>
      <c r="R59" s="163"/>
      <c r="S59" s="163"/>
      <c r="T59" s="164">
        <v>2.92136</v>
      </c>
      <c r="U59" s="163">
        <f t="shared" si="20"/>
        <v>2.92</v>
      </c>
      <c r="V59" s="153"/>
      <c r="W59" s="153"/>
      <c r="X59" s="153"/>
      <c r="Y59" s="153"/>
      <c r="Z59" s="153"/>
      <c r="AA59" s="153"/>
      <c r="AB59" s="153"/>
      <c r="AC59" s="153"/>
      <c r="AD59" s="153"/>
      <c r="AE59" s="153" t="s">
        <v>136</v>
      </c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 x14ac:dyDescent="0.2">
      <c r="A60" s="154">
        <v>41</v>
      </c>
      <c r="B60" s="160" t="s">
        <v>209</v>
      </c>
      <c r="C60" s="193" t="s">
        <v>210</v>
      </c>
      <c r="D60" s="162" t="s">
        <v>211</v>
      </c>
      <c r="E60" s="168">
        <v>1</v>
      </c>
      <c r="F60" s="170"/>
      <c r="G60" s="171">
        <f t="shared" si="14"/>
        <v>0</v>
      </c>
      <c r="H60" s="170"/>
      <c r="I60" s="171">
        <f t="shared" si="15"/>
        <v>0</v>
      </c>
      <c r="J60" s="170"/>
      <c r="K60" s="171">
        <f t="shared" si="16"/>
        <v>0</v>
      </c>
      <c r="L60" s="171">
        <v>21</v>
      </c>
      <c r="M60" s="171">
        <f t="shared" si="17"/>
        <v>0</v>
      </c>
      <c r="N60" s="163">
        <v>8.8999999999999995E-4</v>
      </c>
      <c r="O60" s="163">
        <f t="shared" si="18"/>
        <v>8.8999999999999995E-4</v>
      </c>
      <c r="P60" s="163">
        <v>0</v>
      </c>
      <c r="Q60" s="163">
        <f t="shared" si="19"/>
        <v>0</v>
      </c>
      <c r="R60" s="163"/>
      <c r="S60" s="163"/>
      <c r="T60" s="164">
        <v>1.1200000000000001</v>
      </c>
      <c r="U60" s="163">
        <f t="shared" si="20"/>
        <v>1.1200000000000001</v>
      </c>
      <c r="V60" s="153"/>
      <c r="W60" s="153"/>
      <c r="X60" s="153"/>
      <c r="Y60" s="153"/>
      <c r="Z60" s="153"/>
      <c r="AA60" s="153"/>
      <c r="AB60" s="153"/>
      <c r="AC60" s="153"/>
      <c r="AD60" s="153"/>
      <c r="AE60" s="153" t="s">
        <v>128</v>
      </c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 x14ac:dyDescent="0.2">
      <c r="A61" s="154">
        <v>42</v>
      </c>
      <c r="B61" s="160" t="s">
        <v>212</v>
      </c>
      <c r="C61" s="193" t="s">
        <v>213</v>
      </c>
      <c r="D61" s="162" t="s">
        <v>211</v>
      </c>
      <c r="E61" s="168">
        <v>1</v>
      </c>
      <c r="F61" s="170"/>
      <c r="G61" s="171">
        <f t="shared" si="14"/>
        <v>0</v>
      </c>
      <c r="H61" s="170"/>
      <c r="I61" s="171">
        <f t="shared" si="15"/>
        <v>0</v>
      </c>
      <c r="J61" s="170"/>
      <c r="K61" s="171">
        <f t="shared" si="16"/>
        <v>0</v>
      </c>
      <c r="L61" s="171">
        <v>21</v>
      </c>
      <c r="M61" s="171">
        <f t="shared" si="17"/>
        <v>0</v>
      </c>
      <c r="N61" s="163">
        <v>1.9890000000000001E-2</v>
      </c>
      <c r="O61" s="163">
        <f t="shared" si="18"/>
        <v>1.9890000000000001E-2</v>
      </c>
      <c r="P61" s="163">
        <v>0</v>
      </c>
      <c r="Q61" s="163">
        <f t="shared" si="19"/>
        <v>0</v>
      </c>
      <c r="R61" s="163"/>
      <c r="S61" s="163"/>
      <c r="T61" s="164">
        <v>0.97299999999999998</v>
      </c>
      <c r="U61" s="163">
        <f t="shared" si="20"/>
        <v>0.97</v>
      </c>
      <c r="V61" s="153"/>
      <c r="W61" s="153"/>
      <c r="X61" s="153"/>
      <c r="Y61" s="153"/>
      <c r="Z61" s="153"/>
      <c r="AA61" s="153"/>
      <c r="AB61" s="153"/>
      <c r="AC61" s="153"/>
      <c r="AD61" s="153"/>
      <c r="AE61" s="153" t="s">
        <v>128</v>
      </c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 x14ac:dyDescent="0.2">
      <c r="A62" s="154">
        <v>43</v>
      </c>
      <c r="B62" s="160" t="s">
        <v>214</v>
      </c>
      <c r="C62" s="193" t="s">
        <v>263</v>
      </c>
      <c r="D62" s="162" t="s">
        <v>156</v>
      </c>
      <c r="E62" s="168">
        <v>1</v>
      </c>
      <c r="F62" s="170"/>
      <c r="G62" s="171">
        <f t="shared" si="14"/>
        <v>0</v>
      </c>
      <c r="H62" s="170"/>
      <c r="I62" s="171">
        <f t="shared" si="15"/>
        <v>0</v>
      </c>
      <c r="J62" s="170"/>
      <c r="K62" s="171">
        <f t="shared" si="16"/>
        <v>0</v>
      </c>
      <c r="L62" s="171">
        <v>21</v>
      </c>
      <c r="M62" s="171">
        <f t="shared" si="17"/>
        <v>0</v>
      </c>
      <c r="N62" s="163">
        <v>0</v>
      </c>
      <c r="O62" s="163">
        <f t="shared" si="18"/>
        <v>0</v>
      </c>
      <c r="P62" s="163">
        <v>0</v>
      </c>
      <c r="Q62" s="163">
        <f t="shared" si="19"/>
        <v>0</v>
      </c>
      <c r="R62" s="163"/>
      <c r="S62" s="163"/>
      <c r="T62" s="164">
        <v>1.77</v>
      </c>
      <c r="U62" s="163">
        <f t="shared" si="20"/>
        <v>1.77</v>
      </c>
      <c r="V62" s="153"/>
      <c r="W62" s="153"/>
      <c r="X62" s="153"/>
      <c r="Y62" s="153"/>
      <c r="Z62" s="153"/>
      <c r="AA62" s="153"/>
      <c r="AB62" s="153"/>
      <c r="AC62" s="153"/>
      <c r="AD62" s="153"/>
      <c r="AE62" s="153" t="s">
        <v>128</v>
      </c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154">
        <v>44</v>
      </c>
      <c r="B63" s="160" t="s">
        <v>215</v>
      </c>
      <c r="C63" s="193" t="s">
        <v>264</v>
      </c>
      <c r="D63" s="162" t="s">
        <v>211</v>
      </c>
      <c r="E63" s="168">
        <v>1</v>
      </c>
      <c r="F63" s="170"/>
      <c r="G63" s="171">
        <f t="shared" si="14"/>
        <v>0</v>
      </c>
      <c r="H63" s="170"/>
      <c r="I63" s="171">
        <f t="shared" si="15"/>
        <v>0</v>
      </c>
      <c r="J63" s="170"/>
      <c r="K63" s="171">
        <f t="shared" si="16"/>
        <v>0</v>
      </c>
      <c r="L63" s="171">
        <v>21</v>
      </c>
      <c r="M63" s="171">
        <f t="shared" si="17"/>
        <v>0</v>
      </c>
      <c r="N63" s="163">
        <v>8.9999999999999993E-3</v>
      </c>
      <c r="O63" s="163">
        <f t="shared" si="18"/>
        <v>8.9999999999999993E-3</v>
      </c>
      <c r="P63" s="163">
        <v>0</v>
      </c>
      <c r="Q63" s="163">
        <f t="shared" si="19"/>
        <v>0</v>
      </c>
      <c r="R63" s="163"/>
      <c r="S63" s="163"/>
      <c r="T63" s="164">
        <v>1.77</v>
      </c>
      <c r="U63" s="163">
        <f t="shared" si="20"/>
        <v>1.77</v>
      </c>
      <c r="V63" s="153"/>
      <c r="W63" s="153"/>
      <c r="X63" s="153"/>
      <c r="Y63" s="153"/>
      <c r="Z63" s="153"/>
      <c r="AA63" s="153"/>
      <c r="AB63" s="153"/>
      <c r="AC63" s="153"/>
      <c r="AD63" s="153"/>
      <c r="AE63" s="153" t="s">
        <v>128</v>
      </c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154">
        <v>45</v>
      </c>
      <c r="B64" s="160" t="s">
        <v>216</v>
      </c>
      <c r="C64" s="193" t="s">
        <v>217</v>
      </c>
      <c r="D64" s="162" t="s">
        <v>191</v>
      </c>
      <c r="E64" s="168">
        <v>4.9000000000000002E-2</v>
      </c>
      <c r="F64" s="170"/>
      <c r="G64" s="171">
        <f t="shared" si="14"/>
        <v>0</v>
      </c>
      <c r="H64" s="170"/>
      <c r="I64" s="171">
        <f t="shared" si="15"/>
        <v>0</v>
      </c>
      <c r="J64" s="170"/>
      <c r="K64" s="171">
        <f t="shared" si="16"/>
        <v>0</v>
      </c>
      <c r="L64" s="171">
        <v>21</v>
      </c>
      <c r="M64" s="171">
        <f t="shared" si="17"/>
        <v>0</v>
      </c>
      <c r="N64" s="163">
        <v>0</v>
      </c>
      <c r="O64" s="163">
        <f t="shared" si="18"/>
        <v>0</v>
      </c>
      <c r="P64" s="163">
        <v>0</v>
      </c>
      <c r="Q64" s="163">
        <f t="shared" si="19"/>
        <v>0</v>
      </c>
      <c r="R64" s="163"/>
      <c r="S64" s="163"/>
      <c r="T64" s="164">
        <v>1.5169999999999999</v>
      </c>
      <c r="U64" s="163">
        <f t="shared" si="20"/>
        <v>7.0000000000000007E-2</v>
      </c>
      <c r="V64" s="153"/>
      <c r="W64" s="153"/>
      <c r="X64" s="153"/>
      <c r="Y64" s="153"/>
      <c r="Z64" s="153"/>
      <c r="AA64" s="153"/>
      <c r="AB64" s="153"/>
      <c r="AC64" s="153"/>
      <c r="AD64" s="153"/>
      <c r="AE64" s="153" t="s">
        <v>128</v>
      </c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x14ac:dyDescent="0.2">
      <c r="A65" s="155" t="s">
        <v>124</v>
      </c>
      <c r="B65" s="161" t="s">
        <v>81</v>
      </c>
      <c r="C65" s="194" t="s">
        <v>82</v>
      </c>
      <c r="D65" s="165"/>
      <c r="E65" s="169"/>
      <c r="F65" s="172"/>
      <c r="G65" s="172">
        <f>SUMIF(AE66:AE66,"&lt;&gt;NOR",G66:G66)</f>
        <v>0</v>
      </c>
      <c r="H65" s="172"/>
      <c r="I65" s="172">
        <f>SUM(I66:I66)</f>
        <v>0</v>
      </c>
      <c r="J65" s="172"/>
      <c r="K65" s="172">
        <f>SUM(K66:K66)</f>
        <v>0</v>
      </c>
      <c r="L65" s="172"/>
      <c r="M65" s="172">
        <f>SUM(M66:M66)</f>
        <v>0</v>
      </c>
      <c r="N65" s="166"/>
      <c r="O65" s="166">
        <f>SUM(O66:O66)</f>
        <v>0</v>
      </c>
      <c r="P65" s="166"/>
      <c r="Q65" s="166">
        <f>SUM(Q66:Q66)</f>
        <v>2.2079999999999999E-2</v>
      </c>
      <c r="R65" s="166"/>
      <c r="S65" s="166"/>
      <c r="T65" s="167"/>
      <c r="U65" s="166">
        <f>SUM(U66:U66)</f>
        <v>1.23</v>
      </c>
      <c r="AE65" t="s">
        <v>125</v>
      </c>
    </row>
    <row r="66" spans="1:60" ht="22.5" outlineLevel="1" x14ac:dyDescent="0.2">
      <c r="A66" s="154">
        <v>46</v>
      </c>
      <c r="B66" s="160" t="s">
        <v>218</v>
      </c>
      <c r="C66" s="193" t="s">
        <v>219</v>
      </c>
      <c r="D66" s="162" t="s">
        <v>133</v>
      </c>
      <c r="E66" s="168">
        <v>12.2</v>
      </c>
      <c r="F66" s="170"/>
      <c r="G66" s="171">
        <f>ROUND(E66*F66,2)</f>
        <v>0</v>
      </c>
      <c r="H66" s="170"/>
      <c r="I66" s="171">
        <f>ROUND(E66*H66,2)</f>
        <v>0</v>
      </c>
      <c r="J66" s="170"/>
      <c r="K66" s="171">
        <f>ROUND(E66*J66,2)</f>
        <v>0</v>
      </c>
      <c r="L66" s="171">
        <v>21</v>
      </c>
      <c r="M66" s="171">
        <f>G66*(1+L66/100)</f>
        <v>0</v>
      </c>
      <c r="N66" s="163">
        <v>0</v>
      </c>
      <c r="O66" s="163">
        <f>ROUND(E66*N66,5)</f>
        <v>0</v>
      </c>
      <c r="P66" s="163">
        <v>1.81E-3</v>
      </c>
      <c r="Q66" s="163">
        <f>ROUND(E66*P66,5)</f>
        <v>2.2079999999999999E-2</v>
      </c>
      <c r="R66" s="163"/>
      <c r="S66" s="163"/>
      <c r="T66" s="164">
        <v>0.10050000000000001</v>
      </c>
      <c r="U66" s="163">
        <f>ROUND(E66*T66,2)</f>
        <v>1.23</v>
      </c>
      <c r="V66" s="153"/>
      <c r="W66" s="153"/>
      <c r="X66" s="153"/>
      <c r="Y66" s="153"/>
      <c r="Z66" s="153"/>
      <c r="AA66" s="153"/>
      <c r="AB66" s="153"/>
      <c r="AC66" s="153"/>
      <c r="AD66" s="153"/>
      <c r="AE66" s="153" t="s">
        <v>136</v>
      </c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x14ac:dyDescent="0.2">
      <c r="A67" s="155" t="s">
        <v>124</v>
      </c>
      <c r="B67" s="161" t="s">
        <v>83</v>
      </c>
      <c r="C67" s="194" t="s">
        <v>84</v>
      </c>
      <c r="D67" s="165"/>
      <c r="E67" s="169"/>
      <c r="F67" s="172"/>
      <c r="G67" s="172">
        <f>SUMIF(AE68:AE68,"&lt;&gt;NOR",G68:G68)</f>
        <v>0</v>
      </c>
      <c r="H67" s="172"/>
      <c r="I67" s="172">
        <f>SUM(I68:I68)</f>
        <v>0</v>
      </c>
      <c r="J67" s="172"/>
      <c r="K67" s="172">
        <f>SUM(K68:K68)</f>
        <v>0</v>
      </c>
      <c r="L67" s="172"/>
      <c r="M67" s="172">
        <f>SUM(M68:M68)</f>
        <v>0</v>
      </c>
      <c r="N67" s="166"/>
      <c r="O67" s="166">
        <f>SUM(O68:O68)</f>
        <v>4.4470000000000003E-2</v>
      </c>
      <c r="P67" s="166"/>
      <c r="Q67" s="166">
        <f>SUM(Q68:Q68)</f>
        <v>0</v>
      </c>
      <c r="R67" s="166"/>
      <c r="S67" s="166"/>
      <c r="T67" s="167"/>
      <c r="U67" s="166">
        <f>SUM(U68:U68)</f>
        <v>11.66</v>
      </c>
      <c r="AE67" t="s">
        <v>125</v>
      </c>
    </row>
    <row r="68" spans="1:60" ht="22.5" outlineLevel="1" x14ac:dyDescent="0.2">
      <c r="A68" s="154">
        <v>47</v>
      </c>
      <c r="B68" s="160" t="s">
        <v>220</v>
      </c>
      <c r="C68" s="193" t="s">
        <v>221</v>
      </c>
      <c r="D68" s="162" t="s">
        <v>133</v>
      </c>
      <c r="E68" s="168">
        <v>10.199999999999999</v>
      </c>
      <c r="F68" s="170"/>
      <c r="G68" s="171">
        <f>ROUND(E68*F68,2)</f>
        <v>0</v>
      </c>
      <c r="H68" s="170"/>
      <c r="I68" s="171">
        <f>ROUND(E68*H68,2)</f>
        <v>0</v>
      </c>
      <c r="J68" s="170"/>
      <c r="K68" s="171">
        <f>ROUND(E68*J68,2)</f>
        <v>0</v>
      </c>
      <c r="L68" s="171">
        <v>21</v>
      </c>
      <c r="M68" s="171">
        <f>G68*(1+L68/100)</f>
        <v>0</v>
      </c>
      <c r="N68" s="163">
        <v>4.3600000000000002E-3</v>
      </c>
      <c r="O68" s="163">
        <f>ROUND(E68*N68,5)</f>
        <v>4.4470000000000003E-2</v>
      </c>
      <c r="P68" s="163">
        <v>0</v>
      </c>
      <c r="Q68" s="163">
        <f>ROUND(E68*P68,5)</f>
        <v>0</v>
      </c>
      <c r="R68" s="163"/>
      <c r="S68" s="163"/>
      <c r="T68" s="164">
        <v>1.1431800000000001</v>
      </c>
      <c r="U68" s="163">
        <f>ROUND(E68*T68,2)</f>
        <v>11.66</v>
      </c>
      <c r="V68" s="153"/>
      <c r="W68" s="153"/>
      <c r="X68" s="153"/>
      <c r="Y68" s="153"/>
      <c r="Z68" s="153"/>
      <c r="AA68" s="153"/>
      <c r="AB68" s="153"/>
      <c r="AC68" s="153"/>
      <c r="AD68" s="153"/>
      <c r="AE68" s="153" t="s">
        <v>136</v>
      </c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x14ac:dyDescent="0.2">
      <c r="A69" s="155" t="s">
        <v>124</v>
      </c>
      <c r="B69" s="161" t="s">
        <v>85</v>
      </c>
      <c r="C69" s="194" t="s">
        <v>86</v>
      </c>
      <c r="D69" s="165"/>
      <c r="E69" s="169"/>
      <c r="F69" s="172"/>
      <c r="G69" s="172">
        <f>SUMIF(AE70:AE75,"&lt;&gt;NOR",G70:G75)</f>
        <v>0</v>
      </c>
      <c r="H69" s="172"/>
      <c r="I69" s="172">
        <f>SUM(I70:I75)</f>
        <v>0</v>
      </c>
      <c r="J69" s="172"/>
      <c r="K69" s="172">
        <f>SUM(K70:K75)</f>
        <v>0</v>
      </c>
      <c r="L69" s="172"/>
      <c r="M69" s="172">
        <f>SUM(M70:M75)</f>
        <v>0</v>
      </c>
      <c r="N69" s="166"/>
      <c r="O69" s="166">
        <f>SUM(O70:O75)</f>
        <v>0</v>
      </c>
      <c r="P69" s="166"/>
      <c r="Q69" s="166">
        <f>SUM(Q70:Q75)</f>
        <v>0</v>
      </c>
      <c r="R69" s="166"/>
      <c r="S69" s="166"/>
      <c r="T69" s="167"/>
      <c r="U69" s="166">
        <f>SUM(U70:U75)</f>
        <v>0</v>
      </c>
      <c r="AE69" t="s">
        <v>125</v>
      </c>
    </row>
    <row r="70" spans="1:60" ht="22.5" outlineLevel="1" x14ac:dyDescent="0.2">
      <c r="A70" s="154">
        <v>48</v>
      </c>
      <c r="B70" s="160" t="s">
        <v>222</v>
      </c>
      <c r="C70" s="193" t="s">
        <v>223</v>
      </c>
      <c r="D70" s="162" t="s">
        <v>224</v>
      </c>
      <c r="E70" s="168">
        <v>5</v>
      </c>
      <c r="F70" s="170"/>
      <c r="G70" s="171">
        <f t="shared" ref="G70:G75" si="21">ROUND(E70*F70,2)</f>
        <v>0</v>
      </c>
      <c r="H70" s="170"/>
      <c r="I70" s="171">
        <f t="shared" ref="I70:I75" si="22">ROUND(E70*H70,2)</f>
        <v>0</v>
      </c>
      <c r="J70" s="170"/>
      <c r="K70" s="171">
        <f t="shared" ref="K70:K75" si="23">ROUND(E70*J70,2)</f>
        <v>0</v>
      </c>
      <c r="L70" s="171">
        <v>21</v>
      </c>
      <c r="M70" s="171">
        <f t="shared" ref="M70:M75" si="24">G70*(1+L70/100)</f>
        <v>0</v>
      </c>
      <c r="N70" s="163">
        <v>0</v>
      </c>
      <c r="O70" s="163">
        <f t="shared" ref="O70:O75" si="25">ROUND(E70*N70,5)</f>
        <v>0</v>
      </c>
      <c r="P70" s="163">
        <v>0</v>
      </c>
      <c r="Q70" s="163">
        <f t="shared" ref="Q70:Q75" si="26">ROUND(E70*P70,5)</f>
        <v>0</v>
      </c>
      <c r="R70" s="163"/>
      <c r="S70" s="163"/>
      <c r="T70" s="164">
        <v>0</v>
      </c>
      <c r="U70" s="163">
        <f t="shared" ref="U70:U75" si="27">ROUND(E70*T70,2)</f>
        <v>0</v>
      </c>
      <c r="V70" s="153"/>
      <c r="W70" s="153"/>
      <c r="X70" s="153"/>
      <c r="Y70" s="153"/>
      <c r="Z70" s="153"/>
      <c r="AA70" s="153"/>
      <c r="AB70" s="153"/>
      <c r="AC70" s="153"/>
      <c r="AD70" s="153"/>
      <c r="AE70" s="153" t="s">
        <v>128</v>
      </c>
      <c r="AF70" s="153"/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ht="22.5" outlineLevel="1" x14ac:dyDescent="0.2">
      <c r="A71" s="154">
        <v>49</v>
      </c>
      <c r="B71" s="160" t="s">
        <v>222</v>
      </c>
      <c r="C71" s="193" t="s">
        <v>225</v>
      </c>
      <c r="D71" s="162" t="s">
        <v>224</v>
      </c>
      <c r="E71" s="168">
        <v>1</v>
      </c>
      <c r="F71" s="170"/>
      <c r="G71" s="171">
        <f t="shared" si="21"/>
        <v>0</v>
      </c>
      <c r="H71" s="170"/>
      <c r="I71" s="171">
        <f t="shared" si="22"/>
        <v>0</v>
      </c>
      <c r="J71" s="170"/>
      <c r="K71" s="171">
        <f t="shared" si="23"/>
        <v>0</v>
      </c>
      <c r="L71" s="171">
        <v>21</v>
      </c>
      <c r="M71" s="171">
        <f t="shared" si="24"/>
        <v>0</v>
      </c>
      <c r="N71" s="163">
        <v>0</v>
      </c>
      <c r="O71" s="163">
        <f t="shared" si="25"/>
        <v>0</v>
      </c>
      <c r="P71" s="163">
        <v>0</v>
      </c>
      <c r="Q71" s="163">
        <f t="shared" si="26"/>
        <v>0</v>
      </c>
      <c r="R71" s="163"/>
      <c r="S71" s="163"/>
      <c r="T71" s="164">
        <v>0</v>
      </c>
      <c r="U71" s="163">
        <f t="shared" si="27"/>
        <v>0</v>
      </c>
      <c r="V71" s="153"/>
      <c r="W71" s="153"/>
      <c r="X71" s="153"/>
      <c r="Y71" s="153"/>
      <c r="Z71" s="153"/>
      <c r="AA71" s="153"/>
      <c r="AB71" s="153"/>
      <c r="AC71" s="153"/>
      <c r="AD71" s="153"/>
      <c r="AE71" s="153" t="s">
        <v>128</v>
      </c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 x14ac:dyDescent="0.2">
      <c r="A72" s="154">
        <v>50</v>
      </c>
      <c r="B72" s="160" t="s">
        <v>222</v>
      </c>
      <c r="C72" s="193" t="s">
        <v>226</v>
      </c>
      <c r="D72" s="162" t="s">
        <v>224</v>
      </c>
      <c r="E72" s="168">
        <v>2</v>
      </c>
      <c r="F72" s="170"/>
      <c r="G72" s="171">
        <f t="shared" si="21"/>
        <v>0</v>
      </c>
      <c r="H72" s="170"/>
      <c r="I72" s="171">
        <f t="shared" si="22"/>
        <v>0</v>
      </c>
      <c r="J72" s="170"/>
      <c r="K72" s="171">
        <f t="shared" si="23"/>
        <v>0</v>
      </c>
      <c r="L72" s="171">
        <v>21</v>
      </c>
      <c r="M72" s="171">
        <f t="shared" si="24"/>
        <v>0</v>
      </c>
      <c r="N72" s="163">
        <v>0</v>
      </c>
      <c r="O72" s="163">
        <f t="shared" si="25"/>
        <v>0</v>
      </c>
      <c r="P72" s="163">
        <v>0</v>
      </c>
      <c r="Q72" s="163">
        <f t="shared" si="26"/>
        <v>0</v>
      </c>
      <c r="R72" s="163"/>
      <c r="S72" s="163"/>
      <c r="T72" s="164">
        <v>0</v>
      </c>
      <c r="U72" s="163">
        <f t="shared" si="27"/>
        <v>0</v>
      </c>
      <c r="V72" s="153"/>
      <c r="W72" s="153"/>
      <c r="X72" s="153"/>
      <c r="Y72" s="153"/>
      <c r="Z72" s="153"/>
      <c r="AA72" s="153"/>
      <c r="AB72" s="153"/>
      <c r="AC72" s="153"/>
      <c r="AD72" s="153"/>
      <c r="AE72" s="153" t="s">
        <v>128</v>
      </c>
      <c r="AF72" s="153"/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 x14ac:dyDescent="0.2">
      <c r="A73" s="154">
        <v>51</v>
      </c>
      <c r="B73" s="160" t="s">
        <v>222</v>
      </c>
      <c r="C73" s="193" t="s">
        <v>227</v>
      </c>
      <c r="D73" s="162" t="s">
        <v>224</v>
      </c>
      <c r="E73" s="168">
        <v>2</v>
      </c>
      <c r="F73" s="170"/>
      <c r="G73" s="171">
        <f t="shared" si="21"/>
        <v>0</v>
      </c>
      <c r="H73" s="170"/>
      <c r="I73" s="171">
        <f t="shared" si="22"/>
        <v>0</v>
      </c>
      <c r="J73" s="170"/>
      <c r="K73" s="171">
        <f t="shared" si="23"/>
        <v>0</v>
      </c>
      <c r="L73" s="171">
        <v>21</v>
      </c>
      <c r="M73" s="171">
        <f t="shared" si="24"/>
        <v>0</v>
      </c>
      <c r="N73" s="163">
        <v>0</v>
      </c>
      <c r="O73" s="163">
        <f t="shared" si="25"/>
        <v>0</v>
      </c>
      <c r="P73" s="163">
        <v>0</v>
      </c>
      <c r="Q73" s="163">
        <f t="shared" si="26"/>
        <v>0</v>
      </c>
      <c r="R73" s="163"/>
      <c r="S73" s="163"/>
      <c r="T73" s="164">
        <v>0</v>
      </c>
      <c r="U73" s="163">
        <f t="shared" si="27"/>
        <v>0</v>
      </c>
      <c r="V73" s="153"/>
      <c r="W73" s="153"/>
      <c r="X73" s="153"/>
      <c r="Y73" s="153"/>
      <c r="Z73" s="153"/>
      <c r="AA73" s="153"/>
      <c r="AB73" s="153"/>
      <c r="AC73" s="153"/>
      <c r="AD73" s="153"/>
      <c r="AE73" s="153" t="s">
        <v>128</v>
      </c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 x14ac:dyDescent="0.2">
      <c r="A74" s="154">
        <v>52</v>
      </c>
      <c r="B74" s="160" t="s">
        <v>222</v>
      </c>
      <c r="C74" s="193" t="s">
        <v>228</v>
      </c>
      <c r="D74" s="162" t="s">
        <v>127</v>
      </c>
      <c r="E74" s="168">
        <v>1</v>
      </c>
      <c r="F74" s="170"/>
      <c r="G74" s="171">
        <f t="shared" si="21"/>
        <v>0</v>
      </c>
      <c r="H74" s="170"/>
      <c r="I74" s="171">
        <f t="shared" si="22"/>
        <v>0</v>
      </c>
      <c r="J74" s="170"/>
      <c r="K74" s="171">
        <f t="shared" si="23"/>
        <v>0</v>
      </c>
      <c r="L74" s="171">
        <v>21</v>
      </c>
      <c r="M74" s="171">
        <f t="shared" si="24"/>
        <v>0</v>
      </c>
      <c r="N74" s="163">
        <v>0</v>
      </c>
      <c r="O74" s="163">
        <f t="shared" si="25"/>
        <v>0</v>
      </c>
      <c r="P74" s="163">
        <v>0</v>
      </c>
      <c r="Q74" s="163">
        <f t="shared" si="26"/>
        <v>0</v>
      </c>
      <c r="R74" s="163"/>
      <c r="S74" s="163"/>
      <c r="T74" s="164">
        <v>0</v>
      </c>
      <c r="U74" s="163">
        <f t="shared" si="27"/>
        <v>0</v>
      </c>
      <c r="V74" s="153"/>
      <c r="W74" s="153"/>
      <c r="X74" s="153"/>
      <c r="Y74" s="153"/>
      <c r="Z74" s="153"/>
      <c r="AA74" s="153"/>
      <c r="AB74" s="153"/>
      <c r="AC74" s="153"/>
      <c r="AD74" s="153"/>
      <c r="AE74" s="153" t="s">
        <v>128</v>
      </c>
      <c r="AF74" s="153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 x14ac:dyDescent="0.2">
      <c r="A75" s="154">
        <v>53</v>
      </c>
      <c r="B75" s="160" t="s">
        <v>222</v>
      </c>
      <c r="C75" s="193" t="s">
        <v>229</v>
      </c>
      <c r="D75" s="162" t="s">
        <v>133</v>
      </c>
      <c r="E75" s="168">
        <v>10.199999999999999</v>
      </c>
      <c r="F75" s="170"/>
      <c r="G75" s="171">
        <f t="shared" si="21"/>
        <v>0</v>
      </c>
      <c r="H75" s="170"/>
      <c r="I75" s="171">
        <f t="shared" si="22"/>
        <v>0</v>
      </c>
      <c r="J75" s="170"/>
      <c r="K75" s="171">
        <f t="shared" si="23"/>
        <v>0</v>
      </c>
      <c r="L75" s="171">
        <v>21</v>
      </c>
      <c r="M75" s="171">
        <f t="shared" si="24"/>
        <v>0</v>
      </c>
      <c r="N75" s="163">
        <v>0</v>
      </c>
      <c r="O75" s="163">
        <f t="shared" si="25"/>
        <v>0</v>
      </c>
      <c r="P75" s="163">
        <v>0</v>
      </c>
      <c r="Q75" s="163">
        <f t="shared" si="26"/>
        <v>0</v>
      </c>
      <c r="R75" s="163"/>
      <c r="S75" s="163"/>
      <c r="T75" s="164">
        <v>0</v>
      </c>
      <c r="U75" s="163">
        <f t="shared" si="27"/>
        <v>0</v>
      </c>
      <c r="V75" s="153"/>
      <c r="W75" s="153"/>
      <c r="X75" s="153"/>
      <c r="Y75" s="153"/>
      <c r="Z75" s="153"/>
      <c r="AA75" s="153"/>
      <c r="AB75" s="153"/>
      <c r="AC75" s="153"/>
      <c r="AD75" s="153"/>
      <c r="AE75" s="153" t="s">
        <v>128</v>
      </c>
      <c r="AF75" s="153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x14ac:dyDescent="0.2">
      <c r="A76" s="155" t="s">
        <v>124</v>
      </c>
      <c r="B76" s="161" t="s">
        <v>87</v>
      </c>
      <c r="C76" s="194" t="s">
        <v>88</v>
      </c>
      <c r="D76" s="165"/>
      <c r="E76" s="169"/>
      <c r="F76" s="172"/>
      <c r="G76" s="172">
        <f>SUMIF(AE77:AE81,"&lt;&gt;NOR",G77:G81)</f>
        <v>0</v>
      </c>
      <c r="H76" s="172"/>
      <c r="I76" s="172">
        <f>SUM(I77:I81)</f>
        <v>0</v>
      </c>
      <c r="J76" s="172"/>
      <c r="K76" s="172">
        <f>SUM(K77:K81)</f>
        <v>0</v>
      </c>
      <c r="L76" s="172"/>
      <c r="M76" s="172">
        <f>SUM(M77:M81)</f>
        <v>0</v>
      </c>
      <c r="N76" s="166"/>
      <c r="O76" s="166">
        <f>SUM(O77:O81)</f>
        <v>9.2189999999999994E-2</v>
      </c>
      <c r="P76" s="166"/>
      <c r="Q76" s="166">
        <f>SUM(Q77:Q81)</f>
        <v>0</v>
      </c>
      <c r="R76" s="166"/>
      <c r="S76" s="166"/>
      <c r="T76" s="167"/>
      <c r="U76" s="166">
        <f>SUM(U77:U81)</f>
        <v>3.0300000000000002</v>
      </c>
      <c r="AE76" t="s">
        <v>125</v>
      </c>
    </row>
    <row r="77" spans="1:60" outlineLevel="1" x14ac:dyDescent="0.2">
      <c r="A77" s="154">
        <v>54</v>
      </c>
      <c r="B77" s="160" t="s">
        <v>230</v>
      </c>
      <c r="C77" s="193" t="s">
        <v>231</v>
      </c>
      <c r="D77" s="162" t="s">
        <v>130</v>
      </c>
      <c r="E77" s="168">
        <v>2.7</v>
      </c>
      <c r="F77" s="170"/>
      <c r="G77" s="171">
        <f>ROUND(E77*F77,2)</f>
        <v>0</v>
      </c>
      <c r="H77" s="170"/>
      <c r="I77" s="171">
        <f>ROUND(E77*H77,2)</f>
        <v>0</v>
      </c>
      <c r="J77" s="170"/>
      <c r="K77" s="171">
        <f>ROUND(E77*J77,2)</f>
        <v>0</v>
      </c>
      <c r="L77" s="171">
        <v>21</v>
      </c>
      <c r="M77" s="171">
        <f>G77*(1+L77/100)</f>
        <v>0</v>
      </c>
      <c r="N77" s="163">
        <v>4.4999999999999997E-3</v>
      </c>
      <c r="O77" s="163">
        <f>ROUND(E77*N77,5)</f>
        <v>1.2149999999999999E-2</v>
      </c>
      <c r="P77" s="163">
        <v>0</v>
      </c>
      <c r="Q77" s="163">
        <f>ROUND(E77*P77,5)</f>
        <v>0</v>
      </c>
      <c r="R77" s="163"/>
      <c r="S77" s="163"/>
      <c r="T77" s="164">
        <v>1.04</v>
      </c>
      <c r="U77" s="163">
        <f>ROUND(E77*T77,2)</f>
        <v>2.81</v>
      </c>
      <c r="V77" s="153"/>
      <c r="W77" s="153"/>
      <c r="X77" s="153"/>
      <c r="Y77" s="153"/>
      <c r="Z77" s="153"/>
      <c r="AA77" s="153"/>
      <c r="AB77" s="153"/>
      <c r="AC77" s="153"/>
      <c r="AD77" s="153"/>
      <c r="AE77" s="153" t="s">
        <v>128</v>
      </c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 x14ac:dyDescent="0.2">
      <c r="A78" s="154">
        <v>55</v>
      </c>
      <c r="B78" s="160" t="s">
        <v>232</v>
      </c>
      <c r="C78" s="193" t="s">
        <v>233</v>
      </c>
      <c r="D78" s="162" t="s">
        <v>130</v>
      </c>
      <c r="E78" s="168">
        <v>2.7</v>
      </c>
      <c r="F78" s="170"/>
      <c r="G78" s="171">
        <f>ROUND(E78*F78,2)</f>
        <v>0</v>
      </c>
      <c r="H78" s="170"/>
      <c r="I78" s="171">
        <f>ROUND(E78*H78,2)</f>
        <v>0</v>
      </c>
      <c r="J78" s="170"/>
      <c r="K78" s="171">
        <f>ROUND(E78*J78,2)</f>
        <v>0</v>
      </c>
      <c r="L78" s="171">
        <v>21</v>
      </c>
      <c r="M78" s="171">
        <f>G78*(1+L78/100)</f>
        <v>0</v>
      </c>
      <c r="N78" s="163">
        <v>1.1999999999999999E-3</v>
      </c>
      <c r="O78" s="163">
        <f>ROUND(E78*N78,5)</f>
        <v>3.2399999999999998E-3</v>
      </c>
      <c r="P78" s="163">
        <v>0</v>
      </c>
      <c r="Q78" s="163">
        <f>ROUND(E78*P78,5)</f>
        <v>0</v>
      </c>
      <c r="R78" s="163"/>
      <c r="S78" s="163"/>
      <c r="T78" s="164">
        <v>0</v>
      </c>
      <c r="U78" s="163">
        <f>ROUND(E78*T78,2)</f>
        <v>0</v>
      </c>
      <c r="V78" s="153"/>
      <c r="W78" s="153"/>
      <c r="X78" s="153"/>
      <c r="Y78" s="153"/>
      <c r="Z78" s="153"/>
      <c r="AA78" s="153"/>
      <c r="AB78" s="153"/>
      <c r="AC78" s="153"/>
      <c r="AD78" s="153"/>
      <c r="AE78" s="153" t="s">
        <v>128</v>
      </c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 x14ac:dyDescent="0.2">
      <c r="A79" s="154">
        <v>56</v>
      </c>
      <c r="B79" s="160" t="s">
        <v>234</v>
      </c>
      <c r="C79" s="193" t="s">
        <v>235</v>
      </c>
      <c r="D79" s="162" t="s">
        <v>130</v>
      </c>
      <c r="E79" s="168">
        <v>2.7</v>
      </c>
      <c r="F79" s="170"/>
      <c r="G79" s="171">
        <f>ROUND(E79*F79,2)</f>
        <v>0</v>
      </c>
      <c r="H79" s="170"/>
      <c r="I79" s="171">
        <f>ROUND(E79*H79,2)</f>
        <v>0</v>
      </c>
      <c r="J79" s="170"/>
      <c r="K79" s="171">
        <f>ROUND(E79*J79,2)</f>
        <v>0</v>
      </c>
      <c r="L79" s="171">
        <v>21</v>
      </c>
      <c r="M79" s="171">
        <f>G79*(1+L79/100)</f>
        <v>0</v>
      </c>
      <c r="N79" s="163">
        <v>0</v>
      </c>
      <c r="O79" s="163">
        <f>ROUND(E79*N79,5)</f>
        <v>0</v>
      </c>
      <c r="P79" s="163">
        <v>0</v>
      </c>
      <c r="Q79" s="163">
        <f>ROUND(E79*P79,5)</f>
        <v>0</v>
      </c>
      <c r="R79" s="163"/>
      <c r="S79" s="163"/>
      <c r="T79" s="164">
        <v>0.03</v>
      </c>
      <c r="U79" s="163">
        <f>ROUND(E79*T79,2)</f>
        <v>0.08</v>
      </c>
      <c r="V79" s="153"/>
      <c r="W79" s="153"/>
      <c r="X79" s="153"/>
      <c r="Y79" s="153"/>
      <c r="Z79" s="153"/>
      <c r="AA79" s="153"/>
      <c r="AB79" s="153"/>
      <c r="AC79" s="153"/>
      <c r="AD79" s="153"/>
      <c r="AE79" s="153" t="s">
        <v>128</v>
      </c>
      <c r="AF79" s="153"/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ht="22.5" outlineLevel="1" x14ac:dyDescent="0.2">
      <c r="A80" s="154">
        <v>57</v>
      </c>
      <c r="B80" s="160" t="s">
        <v>236</v>
      </c>
      <c r="C80" s="193" t="s">
        <v>265</v>
      </c>
      <c r="D80" s="162" t="s">
        <v>130</v>
      </c>
      <c r="E80" s="168">
        <v>4</v>
      </c>
      <c r="F80" s="170"/>
      <c r="G80" s="171">
        <f>ROUND(E80*F80,2)</f>
        <v>0</v>
      </c>
      <c r="H80" s="170"/>
      <c r="I80" s="171">
        <f>ROUND(E80*H80,2)</f>
        <v>0</v>
      </c>
      <c r="J80" s="170"/>
      <c r="K80" s="171">
        <f>ROUND(E80*J80,2)</f>
        <v>0</v>
      </c>
      <c r="L80" s="171">
        <v>21</v>
      </c>
      <c r="M80" s="171">
        <f>G80*(1+L80/100)</f>
        <v>0</v>
      </c>
      <c r="N80" s="163">
        <v>1.9199999999999998E-2</v>
      </c>
      <c r="O80" s="163">
        <f>ROUND(E80*N80,5)</f>
        <v>7.6799999999999993E-2</v>
      </c>
      <c r="P80" s="163">
        <v>0</v>
      </c>
      <c r="Q80" s="163">
        <f>ROUND(E80*P80,5)</f>
        <v>0</v>
      </c>
      <c r="R80" s="163"/>
      <c r="S80" s="163"/>
      <c r="T80" s="164">
        <v>0</v>
      </c>
      <c r="U80" s="163">
        <f>ROUND(E80*T80,2)</f>
        <v>0</v>
      </c>
      <c r="V80" s="153"/>
      <c r="W80" s="153"/>
      <c r="X80" s="153"/>
      <c r="Y80" s="153"/>
      <c r="Z80" s="153"/>
      <c r="AA80" s="153"/>
      <c r="AB80" s="153"/>
      <c r="AC80" s="153"/>
      <c r="AD80" s="153"/>
      <c r="AE80" s="153" t="s">
        <v>159</v>
      </c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 x14ac:dyDescent="0.2">
      <c r="A81" s="154">
        <v>58</v>
      </c>
      <c r="B81" s="160" t="s">
        <v>237</v>
      </c>
      <c r="C81" s="193" t="s">
        <v>238</v>
      </c>
      <c r="D81" s="162" t="s">
        <v>191</v>
      </c>
      <c r="E81" s="168">
        <v>0.09</v>
      </c>
      <c r="F81" s="170"/>
      <c r="G81" s="171">
        <f>ROUND(E81*F81,2)</f>
        <v>0</v>
      </c>
      <c r="H81" s="170"/>
      <c r="I81" s="171">
        <f>ROUND(E81*H81,2)</f>
        <v>0</v>
      </c>
      <c r="J81" s="170"/>
      <c r="K81" s="171">
        <f>ROUND(E81*J81,2)</f>
        <v>0</v>
      </c>
      <c r="L81" s="171">
        <v>21</v>
      </c>
      <c r="M81" s="171">
        <f>G81*(1+L81/100)</f>
        <v>0</v>
      </c>
      <c r="N81" s="163">
        <v>0</v>
      </c>
      <c r="O81" s="163">
        <f>ROUND(E81*N81,5)</f>
        <v>0</v>
      </c>
      <c r="P81" s="163">
        <v>0</v>
      </c>
      <c r="Q81" s="163">
        <f>ROUND(E81*P81,5)</f>
        <v>0</v>
      </c>
      <c r="R81" s="163"/>
      <c r="S81" s="163"/>
      <c r="T81" s="164">
        <v>1.5980000000000001</v>
      </c>
      <c r="U81" s="163">
        <f>ROUND(E81*T81,2)</f>
        <v>0.14000000000000001</v>
      </c>
      <c r="V81" s="153"/>
      <c r="W81" s="153"/>
      <c r="X81" s="153"/>
      <c r="Y81" s="153"/>
      <c r="Z81" s="153"/>
      <c r="AA81" s="153"/>
      <c r="AB81" s="153"/>
      <c r="AC81" s="153"/>
      <c r="AD81" s="153"/>
      <c r="AE81" s="153" t="s">
        <v>128</v>
      </c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x14ac:dyDescent="0.2">
      <c r="A82" s="155" t="s">
        <v>124</v>
      </c>
      <c r="B82" s="161" t="s">
        <v>89</v>
      </c>
      <c r="C82" s="194" t="s">
        <v>90</v>
      </c>
      <c r="D82" s="165"/>
      <c r="E82" s="169"/>
      <c r="F82" s="172"/>
      <c r="G82" s="172">
        <f>SUMIF(AE83:AE83,"&lt;&gt;NOR",G83:G83)</f>
        <v>0</v>
      </c>
      <c r="H82" s="172"/>
      <c r="I82" s="172">
        <f>SUM(I83:I83)</f>
        <v>0</v>
      </c>
      <c r="J82" s="172"/>
      <c r="K82" s="172">
        <f>SUM(K83:K83)</f>
        <v>0</v>
      </c>
      <c r="L82" s="172"/>
      <c r="M82" s="172">
        <f>SUM(M83:M83)</f>
        <v>0</v>
      </c>
      <c r="N82" s="166"/>
      <c r="O82" s="166">
        <f>SUM(O83:O83)</f>
        <v>0.14118</v>
      </c>
      <c r="P82" s="166"/>
      <c r="Q82" s="166">
        <f>SUM(Q83:Q83)</f>
        <v>3.4349999999999999E-2</v>
      </c>
      <c r="R82" s="166"/>
      <c r="S82" s="166"/>
      <c r="T82" s="167"/>
      <c r="U82" s="166">
        <f>SUM(U83:U83)</f>
        <v>28.52</v>
      </c>
      <c r="AE82" t="s">
        <v>125</v>
      </c>
    </row>
    <row r="83" spans="1:60" ht="22.5" outlineLevel="1" x14ac:dyDescent="0.2">
      <c r="A83" s="154">
        <v>59</v>
      </c>
      <c r="B83" s="160" t="s">
        <v>239</v>
      </c>
      <c r="C83" s="193" t="s">
        <v>266</v>
      </c>
      <c r="D83" s="162" t="s">
        <v>130</v>
      </c>
      <c r="E83" s="168">
        <v>34.35</v>
      </c>
      <c r="F83" s="170"/>
      <c r="G83" s="171">
        <f>ROUND(E83*F83,2)</f>
        <v>0</v>
      </c>
      <c r="H83" s="170"/>
      <c r="I83" s="171">
        <f>ROUND(E83*H83,2)</f>
        <v>0</v>
      </c>
      <c r="J83" s="170"/>
      <c r="K83" s="171">
        <f>ROUND(E83*J83,2)</f>
        <v>0</v>
      </c>
      <c r="L83" s="171">
        <v>21</v>
      </c>
      <c r="M83" s="171">
        <f>G83*(1+L83/100)</f>
        <v>0</v>
      </c>
      <c r="N83" s="163">
        <v>4.1099999999999999E-3</v>
      </c>
      <c r="O83" s="163">
        <f>ROUND(E83*N83,5)</f>
        <v>0.14118</v>
      </c>
      <c r="P83" s="163">
        <v>1E-3</v>
      </c>
      <c r="Q83" s="163">
        <f>ROUND(E83*P83,5)</f>
        <v>3.4349999999999999E-2</v>
      </c>
      <c r="R83" s="163"/>
      <c r="S83" s="163"/>
      <c r="T83" s="164">
        <v>0.83018000000000003</v>
      </c>
      <c r="U83" s="163">
        <f>ROUND(E83*T83,2)</f>
        <v>28.52</v>
      </c>
      <c r="V83" s="153"/>
      <c r="W83" s="153"/>
      <c r="X83" s="153"/>
      <c r="Y83" s="153"/>
      <c r="Z83" s="153"/>
      <c r="AA83" s="153"/>
      <c r="AB83" s="153"/>
      <c r="AC83" s="153"/>
      <c r="AD83" s="153"/>
      <c r="AE83" s="153" t="s">
        <v>136</v>
      </c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x14ac:dyDescent="0.2">
      <c r="A84" s="155" t="s">
        <v>124</v>
      </c>
      <c r="B84" s="161" t="s">
        <v>91</v>
      </c>
      <c r="C84" s="194" t="s">
        <v>92</v>
      </c>
      <c r="D84" s="165"/>
      <c r="E84" s="169"/>
      <c r="F84" s="172"/>
      <c r="G84" s="172">
        <f>SUMIF(AE85:AE88,"&lt;&gt;NOR",G85:G88)</f>
        <v>0</v>
      </c>
      <c r="H84" s="172"/>
      <c r="I84" s="172">
        <f>SUM(I85:I88)</f>
        <v>0</v>
      </c>
      <c r="J84" s="172"/>
      <c r="K84" s="172">
        <f>SUM(K85:K88)</f>
        <v>0</v>
      </c>
      <c r="L84" s="172"/>
      <c r="M84" s="172">
        <f>SUM(M85:M88)</f>
        <v>0</v>
      </c>
      <c r="N84" s="166"/>
      <c r="O84" s="166">
        <f>SUM(O85:O88)</f>
        <v>0.40336000000000005</v>
      </c>
      <c r="P84" s="166"/>
      <c r="Q84" s="166">
        <f>SUM(Q85:Q88)</f>
        <v>0</v>
      </c>
      <c r="R84" s="166"/>
      <c r="S84" s="166"/>
      <c r="T84" s="167"/>
      <c r="U84" s="166">
        <f>SUM(U85:U88)</f>
        <v>15.690000000000001</v>
      </c>
      <c r="AE84" t="s">
        <v>125</v>
      </c>
    </row>
    <row r="85" spans="1:60" outlineLevel="1" x14ac:dyDescent="0.2">
      <c r="A85" s="154">
        <v>60</v>
      </c>
      <c r="B85" s="160" t="s">
        <v>240</v>
      </c>
      <c r="C85" s="193" t="s">
        <v>241</v>
      </c>
      <c r="D85" s="162" t="s">
        <v>130</v>
      </c>
      <c r="E85" s="168">
        <v>15.2</v>
      </c>
      <c r="F85" s="170"/>
      <c r="G85" s="171">
        <f>ROUND(E85*F85,2)</f>
        <v>0</v>
      </c>
      <c r="H85" s="170"/>
      <c r="I85" s="171">
        <f>ROUND(E85*H85,2)</f>
        <v>0</v>
      </c>
      <c r="J85" s="170"/>
      <c r="K85" s="171">
        <f>ROUND(E85*J85,2)</f>
        <v>0</v>
      </c>
      <c r="L85" s="171">
        <v>21</v>
      </c>
      <c r="M85" s="171">
        <f>G85*(1+L85/100)</f>
        <v>0</v>
      </c>
      <c r="N85" s="163">
        <v>4.9500000000000004E-3</v>
      </c>
      <c r="O85" s="163">
        <f>ROUND(E85*N85,5)</f>
        <v>7.5240000000000001E-2</v>
      </c>
      <c r="P85" s="163">
        <v>0</v>
      </c>
      <c r="Q85" s="163">
        <f>ROUND(E85*P85,5)</f>
        <v>0</v>
      </c>
      <c r="R85" s="163"/>
      <c r="S85" s="163"/>
      <c r="T85" s="164">
        <v>0.95840000000000003</v>
      </c>
      <c r="U85" s="163">
        <f>ROUND(E85*T85,2)</f>
        <v>14.57</v>
      </c>
      <c r="V85" s="153"/>
      <c r="W85" s="153"/>
      <c r="X85" s="153"/>
      <c r="Y85" s="153"/>
      <c r="Z85" s="153"/>
      <c r="AA85" s="153"/>
      <c r="AB85" s="153"/>
      <c r="AC85" s="153"/>
      <c r="AD85" s="153"/>
      <c r="AE85" s="153" t="s">
        <v>128</v>
      </c>
      <c r="AF85" s="153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 x14ac:dyDescent="0.2">
      <c r="A86" s="154">
        <v>61</v>
      </c>
      <c r="B86" s="160" t="s">
        <v>242</v>
      </c>
      <c r="C86" s="193" t="s">
        <v>243</v>
      </c>
      <c r="D86" s="162" t="s">
        <v>133</v>
      </c>
      <c r="E86" s="168">
        <v>1.2</v>
      </c>
      <c r="F86" s="170"/>
      <c r="G86" s="171">
        <f>ROUND(E86*F86,2)</f>
        <v>0</v>
      </c>
      <c r="H86" s="170"/>
      <c r="I86" s="171">
        <f>ROUND(E86*H86,2)</f>
        <v>0</v>
      </c>
      <c r="J86" s="170"/>
      <c r="K86" s="171">
        <f>ROUND(E86*J86,2)</f>
        <v>0</v>
      </c>
      <c r="L86" s="171">
        <v>21</v>
      </c>
      <c r="M86" s="171">
        <f>G86*(1+L86/100)</f>
        <v>0</v>
      </c>
      <c r="N86" s="163">
        <v>1.4300000000000001E-3</v>
      </c>
      <c r="O86" s="163">
        <f>ROUND(E86*N86,5)</f>
        <v>1.72E-3</v>
      </c>
      <c r="P86" s="163">
        <v>0</v>
      </c>
      <c r="Q86" s="163">
        <f>ROUND(E86*P86,5)</f>
        <v>0</v>
      </c>
      <c r="R86" s="163"/>
      <c r="S86" s="163"/>
      <c r="T86" s="164">
        <v>0.4</v>
      </c>
      <c r="U86" s="163">
        <f>ROUND(E86*T86,2)</f>
        <v>0.48</v>
      </c>
      <c r="V86" s="153"/>
      <c r="W86" s="153"/>
      <c r="X86" s="153"/>
      <c r="Y86" s="153"/>
      <c r="Z86" s="153"/>
      <c r="AA86" s="153"/>
      <c r="AB86" s="153"/>
      <c r="AC86" s="153"/>
      <c r="AD86" s="153"/>
      <c r="AE86" s="153" t="s">
        <v>128</v>
      </c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ht="22.5" outlineLevel="1" x14ac:dyDescent="0.2">
      <c r="A87" s="154">
        <v>62</v>
      </c>
      <c r="B87" s="160" t="s">
        <v>244</v>
      </c>
      <c r="C87" s="193" t="s">
        <v>267</v>
      </c>
      <c r="D87" s="162" t="s">
        <v>130</v>
      </c>
      <c r="E87" s="168">
        <v>17</v>
      </c>
      <c r="F87" s="170"/>
      <c r="G87" s="171">
        <f>ROUND(E87*F87,2)</f>
        <v>0</v>
      </c>
      <c r="H87" s="170"/>
      <c r="I87" s="171">
        <f>ROUND(E87*H87,2)</f>
        <v>0</v>
      </c>
      <c r="J87" s="170"/>
      <c r="K87" s="171">
        <f>ROUND(E87*J87,2)</f>
        <v>0</v>
      </c>
      <c r="L87" s="171">
        <v>21</v>
      </c>
      <c r="M87" s="171">
        <f>G87*(1+L87/100)</f>
        <v>0</v>
      </c>
      <c r="N87" s="163">
        <v>1.9199999999999998E-2</v>
      </c>
      <c r="O87" s="163">
        <f>ROUND(E87*N87,5)</f>
        <v>0.32640000000000002</v>
      </c>
      <c r="P87" s="163">
        <v>0</v>
      </c>
      <c r="Q87" s="163">
        <f>ROUND(E87*P87,5)</f>
        <v>0</v>
      </c>
      <c r="R87" s="163"/>
      <c r="S87" s="163"/>
      <c r="T87" s="164">
        <v>0</v>
      </c>
      <c r="U87" s="163">
        <f>ROUND(E87*T87,2)</f>
        <v>0</v>
      </c>
      <c r="V87" s="153"/>
      <c r="W87" s="153"/>
      <c r="X87" s="153"/>
      <c r="Y87" s="153"/>
      <c r="Z87" s="153"/>
      <c r="AA87" s="153"/>
      <c r="AB87" s="153"/>
      <c r="AC87" s="153"/>
      <c r="AD87" s="153"/>
      <c r="AE87" s="153" t="s">
        <v>159</v>
      </c>
      <c r="AF87" s="153"/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 x14ac:dyDescent="0.2">
      <c r="A88" s="154">
        <v>63</v>
      </c>
      <c r="B88" s="160" t="s">
        <v>245</v>
      </c>
      <c r="C88" s="193" t="s">
        <v>246</v>
      </c>
      <c r="D88" s="162" t="s">
        <v>191</v>
      </c>
      <c r="E88" s="168">
        <v>0.4</v>
      </c>
      <c r="F88" s="170"/>
      <c r="G88" s="171">
        <f>ROUND(E88*F88,2)</f>
        <v>0</v>
      </c>
      <c r="H88" s="170"/>
      <c r="I88" s="171">
        <f>ROUND(E88*H88,2)</f>
        <v>0</v>
      </c>
      <c r="J88" s="170"/>
      <c r="K88" s="171">
        <f>ROUND(E88*J88,2)</f>
        <v>0</v>
      </c>
      <c r="L88" s="171">
        <v>21</v>
      </c>
      <c r="M88" s="171">
        <f>G88*(1+L88/100)</f>
        <v>0</v>
      </c>
      <c r="N88" s="163">
        <v>0</v>
      </c>
      <c r="O88" s="163">
        <f>ROUND(E88*N88,5)</f>
        <v>0</v>
      </c>
      <c r="P88" s="163">
        <v>0</v>
      </c>
      <c r="Q88" s="163">
        <f>ROUND(E88*P88,5)</f>
        <v>0</v>
      </c>
      <c r="R88" s="163"/>
      <c r="S88" s="163"/>
      <c r="T88" s="164">
        <v>1.5980000000000001</v>
      </c>
      <c r="U88" s="163">
        <f>ROUND(E88*T88,2)</f>
        <v>0.64</v>
      </c>
      <c r="V88" s="153"/>
      <c r="W88" s="153"/>
      <c r="X88" s="153"/>
      <c r="Y88" s="153"/>
      <c r="Z88" s="153"/>
      <c r="AA88" s="153"/>
      <c r="AB88" s="153"/>
      <c r="AC88" s="153"/>
      <c r="AD88" s="153"/>
      <c r="AE88" s="153" t="s">
        <v>128</v>
      </c>
      <c r="AF88" s="153"/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x14ac:dyDescent="0.2">
      <c r="A89" s="155" t="s">
        <v>124</v>
      </c>
      <c r="B89" s="161" t="s">
        <v>93</v>
      </c>
      <c r="C89" s="194" t="s">
        <v>94</v>
      </c>
      <c r="D89" s="165"/>
      <c r="E89" s="169"/>
      <c r="F89" s="172"/>
      <c r="G89" s="172">
        <f>SUMIF(AE90:AE92,"&lt;&gt;NOR",G90:G92)</f>
        <v>0</v>
      </c>
      <c r="H89" s="172"/>
      <c r="I89" s="172">
        <f>SUM(I90:I92)</f>
        <v>0</v>
      </c>
      <c r="J89" s="172"/>
      <c r="K89" s="172">
        <f>SUM(K90:K92)</f>
        <v>0</v>
      </c>
      <c r="L89" s="172"/>
      <c r="M89" s="172">
        <f>SUM(M90:M92)</f>
        <v>0</v>
      </c>
      <c r="N89" s="166"/>
      <c r="O89" s="166">
        <f>SUM(O90:O92)</f>
        <v>2.7830000000000001E-2</v>
      </c>
      <c r="P89" s="166"/>
      <c r="Q89" s="166">
        <f>SUM(Q90:Q92)</f>
        <v>0</v>
      </c>
      <c r="R89" s="166"/>
      <c r="S89" s="166"/>
      <c r="T89" s="167"/>
      <c r="U89" s="166">
        <f>SUM(U90:U92)</f>
        <v>24.13</v>
      </c>
      <c r="AE89" t="s">
        <v>125</v>
      </c>
    </row>
    <row r="90" spans="1:60" ht="22.5" outlineLevel="1" x14ac:dyDescent="0.2">
      <c r="A90" s="154">
        <v>64</v>
      </c>
      <c r="B90" s="160" t="s">
        <v>247</v>
      </c>
      <c r="C90" s="193" t="s">
        <v>248</v>
      </c>
      <c r="D90" s="162" t="s">
        <v>130</v>
      </c>
      <c r="E90" s="168">
        <v>11.44</v>
      </c>
      <c r="F90" s="170"/>
      <c r="G90" s="171">
        <f>ROUND(E90*F90,2)</f>
        <v>0</v>
      </c>
      <c r="H90" s="170"/>
      <c r="I90" s="171">
        <f>ROUND(E90*H90,2)</f>
        <v>0</v>
      </c>
      <c r="J90" s="170"/>
      <c r="K90" s="171">
        <f>ROUND(E90*J90,2)</f>
        <v>0</v>
      </c>
      <c r="L90" s="171">
        <v>21</v>
      </c>
      <c r="M90" s="171">
        <f>G90*(1+L90/100)</f>
        <v>0</v>
      </c>
      <c r="N90" s="163">
        <v>4.2000000000000002E-4</v>
      </c>
      <c r="O90" s="163">
        <f>ROUND(E90*N90,5)</f>
        <v>4.7999999999999996E-3</v>
      </c>
      <c r="P90" s="163">
        <v>0</v>
      </c>
      <c r="Q90" s="163">
        <f>ROUND(E90*P90,5)</f>
        <v>0</v>
      </c>
      <c r="R90" s="163"/>
      <c r="S90" s="163"/>
      <c r="T90" s="164">
        <v>0.28699999999999998</v>
      </c>
      <c r="U90" s="163">
        <f>ROUND(E90*T90,2)</f>
        <v>3.28</v>
      </c>
      <c r="V90" s="153"/>
      <c r="W90" s="153"/>
      <c r="X90" s="153"/>
      <c r="Y90" s="153"/>
      <c r="Z90" s="153"/>
      <c r="AA90" s="153"/>
      <c r="AB90" s="153"/>
      <c r="AC90" s="153"/>
      <c r="AD90" s="153"/>
      <c r="AE90" s="153" t="s">
        <v>128</v>
      </c>
      <c r="AF90" s="153"/>
      <c r="AG90" s="153"/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ht="22.5" outlineLevel="1" x14ac:dyDescent="0.2">
      <c r="A91" s="154">
        <v>65</v>
      </c>
      <c r="B91" s="160" t="s">
        <v>249</v>
      </c>
      <c r="C91" s="193" t="s">
        <v>268</v>
      </c>
      <c r="D91" s="162" t="s">
        <v>130</v>
      </c>
      <c r="E91" s="168">
        <v>47.19</v>
      </c>
      <c r="F91" s="170"/>
      <c r="G91" s="171">
        <f>ROUND(E91*F91,2)</f>
        <v>0</v>
      </c>
      <c r="H91" s="170"/>
      <c r="I91" s="171">
        <f>ROUND(E91*H91,2)</f>
        <v>0</v>
      </c>
      <c r="J91" s="170"/>
      <c r="K91" s="171">
        <f>ROUND(E91*J91,2)</f>
        <v>0</v>
      </c>
      <c r="L91" s="171">
        <v>21</v>
      </c>
      <c r="M91" s="171">
        <f>G91*(1+L91/100)</f>
        <v>0</v>
      </c>
      <c r="N91" s="163">
        <v>2.4000000000000001E-4</v>
      </c>
      <c r="O91" s="163">
        <f>ROUND(E91*N91,5)</f>
        <v>1.133E-2</v>
      </c>
      <c r="P91" s="163">
        <v>0</v>
      </c>
      <c r="Q91" s="163">
        <f>ROUND(E91*P91,5)</f>
        <v>0</v>
      </c>
      <c r="R91" s="163"/>
      <c r="S91" s="163"/>
      <c r="T91" s="164">
        <v>0.16800000000000001</v>
      </c>
      <c r="U91" s="163">
        <f>ROUND(E91*T91,2)</f>
        <v>7.93</v>
      </c>
      <c r="V91" s="153"/>
      <c r="W91" s="153"/>
      <c r="X91" s="153"/>
      <c r="Y91" s="153"/>
      <c r="Z91" s="153"/>
      <c r="AA91" s="153"/>
      <c r="AB91" s="153"/>
      <c r="AC91" s="153"/>
      <c r="AD91" s="153"/>
      <c r="AE91" s="153" t="s">
        <v>128</v>
      </c>
      <c r="AF91" s="153"/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outlineLevel="1" x14ac:dyDescent="0.2">
      <c r="A92" s="154">
        <v>66</v>
      </c>
      <c r="B92" s="160" t="s">
        <v>250</v>
      </c>
      <c r="C92" s="193" t="s">
        <v>251</v>
      </c>
      <c r="D92" s="162" t="s">
        <v>130</v>
      </c>
      <c r="E92" s="168">
        <v>26</v>
      </c>
      <c r="F92" s="170"/>
      <c r="G92" s="171">
        <f>ROUND(E92*F92,2)</f>
        <v>0</v>
      </c>
      <c r="H92" s="170"/>
      <c r="I92" s="171">
        <f>ROUND(E92*H92,2)</f>
        <v>0</v>
      </c>
      <c r="J92" s="170"/>
      <c r="K92" s="171">
        <f>ROUND(E92*J92,2)</f>
        <v>0</v>
      </c>
      <c r="L92" s="171">
        <v>21</v>
      </c>
      <c r="M92" s="171">
        <f>G92*(1+L92/100)</f>
        <v>0</v>
      </c>
      <c r="N92" s="163">
        <v>4.4999999999999999E-4</v>
      </c>
      <c r="O92" s="163">
        <f>ROUND(E92*N92,5)</f>
        <v>1.17E-2</v>
      </c>
      <c r="P92" s="163">
        <v>0</v>
      </c>
      <c r="Q92" s="163">
        <f>ROUND(E92*P92,5)</f>
        <v>0</v>
      </c>
      <c r="R92" s="163"/>
      <c r="S92" s="163"/>
      <c r="T92" s="164">
        <v>0.497</v>
      </c>
      <c r="U92" s="163">
        <f>ROUND(E92*T92,2)</f>
        <v>12.92</v>
      </c>
      <c r="V92" s="153"/>
      <c r="W92" s="153"/>
      <c r="X92" s="153"/>
      <c r="Y92" s="153"/>
      <c r="Z92" s="153"/>
      <c r="AA92" s="153"/>
      <c r="AB92" s="153"/>
      <c r="AC92" s="153"/>
      <c r="AD92" s="153"/>
      <c r="AE92" s="153" t="s">
        <v>128</v>
      </c>
      <c r="AF92" s="153"/>
      <c r="AG92" s="153"/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x14ac:dyDescent="0.2">
      <c r="A93" s="155" t="s">
        <v>124</v>
      </c>
      <c r="B93" s="161" t="s">
        <v>95</v>
      </c>
      <c r="C93" s="194" t="s">
        <v>96</v>
      </c>
      <c r="D93" s="165"/>
      <c r="E93" s="169"/>
      <c r="F93" s="172"/>
      <c r="G93" s="172">
        <f>SUMIF(AE94:AE95,"&lt;&gt;NOR",G94:G95)</f>
        <v>0</v>
      </c>
      <c r="H93" s="172"/>
      <c r="I93" s="172">
        <f>SUM(I94:I95)</f>
        <v>0</v>
      </c>
      <c r="J93" s="172"/>
      <c r="K93" s="172">
        <f>SUM(K94:K95)</f>
        <v>0</v>
      </c>
      <c r="L93" s="172"/>
      <c r="M93" s="172">
        <f>SUM(M94:M95)</f>
        <v>0</v>
      </c>
      <c r="N93" s="166"/>
      <c r="O93" s="166">
        <f>SUM(O94:O95)</f>
        <v>0.20649000000000001</v>
      </c>
      <c r="P93" s="166"/>
      <c r="Q93" s="166">
        <f>SUM(Q94:Q95)</f>
        <v>0</v>
      </c>
      <c r="R93" s="166"/>
      <c r="S93" s="166"/>
      <c r="T93" s="167"/>
      <c r="U93" s="166">
        <f>SUM(U94:U95)</f>
        <v>42.69</v>
      </c>
      <c r="AE93" t="s">
        <v>125</v>
      </c>
    </row>
    <row r="94" spans="1:60" outlineLevel="1" x14ac:dyDescent="0.2">
      <c r="A94" s="154">
        <v>67</v>
      </c>
      <c r="B94" s="160" t="s">
        <v>252</v>
      </c>
      <c r="C94" s="193" t="s">
        <v>270</v>
      </c>
      <c r="D94" s="162" t="s">
        <v>130</v>
      </c>
      <c r="E94" s="168">
        <v>317.67</v>
      </c>
      <c r="F94" s="170"/>
      <c r="G94" s="171">
        <f>ROUND(E94*F94,2)</f>
        <v>0</v>
      </c>
      <c r="H94" s="170"/>
      <c r="I94" s="171">
        <f>ROUND(E94*H94,2)</f>
        <v>0</v>
      </c>
      <c r="J94" s="170"/>
      <c r="K94" s="171">
        <f>ROUND(E94*J94,2)</f>
        <v>0</v>
      </c>
      <c r="L94" s="171">
        <v>21</v>
      </c>
      <c r="M94" s="171">
        <f>G94*(1+L94/100)</f>
        <v>0</v>
      </c>
      <c r="N94" s="163">
        <v>1.9000000000000001E-4</v>
      </c>
      <c r="O94" s="163">
        <f>ROUND(E94*N94,5)</f>
        <v>6.0359999999999997E-2</v>
      </c>
      <c r="P94" s="163">
        <v>0</v>
      </c>
      <c r="Q94" s="163">
        <f>ROUND(E94*P94,5)</f>
        <v>0</v>
      </c>
      <c r="R94" s="163"/>
      <c r="S94" s="163"/>
      <c r="T94" s="164">
        <v>3.2480000000000002E-2</v>
      </c>
      <c r="U94" s="163">
        <f>ROUND(E94*T94,2)</f>
        <v>10.32</v>
      </c>
      <c r="V94" s="153"/>
      <c r="W94" s="153"/>
      <c r="X94" s="153"/>
      <c r="Y94" s="153"/>
      <c r="Z94" s="153"/>
      <c r="AA94" s="153"/>
      <c r="AB94" s="153"/>
      <c r="AC94" s="153"/>
      <c r="AD94" s="153"/>
      <c r="AE94" s="153" t="s">
        <v>128</v>
      </c>
      <c r="AF94" s="153"/>
      <c r="AG94" s="153"/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 x14ac:dyDescent="0.2">
      <c r="A95" s="181">
        <v>68</v>
      </c>
      <c r="B95" s="182" t="s">
        <v>253</v>
      </c>
      <c r="C95" s="195" t="s">
        <v>269</v>
      </c>
      <c r="D95" s="183" t="s">
        <v>130</v>
      </c>
      <c r="E95" s="184">
        <v>317.67</v>
      </c>
      <c r="F95" s="185"/>
      <c r="G95" s="186">
        <f>ROUND(E95*F95,2)</f>
        <v>0</v>
      </c>
      <c r="H95" s="185"/>
      <c r="I95" s="186">
        <f>ROUND(E95*H95,2)</f>
        <v>0</v>
      </c>
      <c r="J95" s="185"/>
      <c r="K95" s="186">
        <f>ROUND(E95*J95,2)</f>
        <v>0</v>
      </c>
      <c r="L95" s="186">
        <v>21</v>
      </c>
      <c r="M95" s="186">
        <f>G95*(1+L95/100)</f>
        <v>0</v>
      </c>
      <c r="N95" s="187">
        <v>4.6000000000000001E-4</v>
      </c>
      <c r="O95" s="187">
        <f>ROUND(E95*N95,5)</f>
        <v>0.14613000000000001</v>
      </c>
      <c r="P95" s="187">
        <v>0</v>
      </c>
      <c r="Q95" s="187">
        <f>ROUND(E95*P95,5)</f>
        <v>0</v>
      </c>
      <c r="R95" s="187"/>
      <c r="S95" s="187"/>
      <c r="T95" s="188">
        <v>0.10191</v>
      </c>
      <c r="U95" s="187">
        <f>ROUND(E95*T95,2)</f>
        <v>32.369999999999997</v>
      </c>
      <c r="V95" s="153"/>
      <c r="W95" s="153"/>
      <c r="X95" s="153"/>
      <c r="Y95" s="153"/>
      <c r="Z95" s="153"/>
      <c r="AA95" s="153"/>
      <c r="AB95" s="153"/>
      <c r="AC95" s="153"/>
      <c r="AD95" s="153"/>
      <c r="AE95" s="153" t="s">
        <v>128</v>
      </c>
      <c r="AF95" s="153"/>
      <c r="AG95" s="153"/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x14ac:dyDescent="0.2">
      <c r="A96" s="6"/>
      <c r="B96" s="7" t="s">
        <v>254</v>
      </c>
      <c r="C96" s="196" t="s">
        <v>254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AC96">
        <v>15</v>
      </c>
      <c r="AD96">
        <v>21</v>
      </c>
    </row>
    <row r="97" spans="1:31" x14ac:dyDescent="0.2">
      <c r="A97" s="189"/>
      <c r="B97" s="190">
        <v>26</v>
      </c>
      <c r="C97" s="197" t="s">
        <v>254</v>
      </c>
      <c r="D97" s="191"/>
      <c r="E97" s="191"/>
      <c r="F97" s="191"/>
      <c r="G97" s="192">
        <f>G8+G10+G12+G16+G23+G26+G32+G36+G38+G52+G54+G56+G65+G67+G69+G76+G82+G84+G89+G93</f>
        <v>0</v>
      </c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AC97">
        <f>SUMIF(L7:L95,AC96,G7:G95)</f>
        <v>0</v>
      </c>
      <c r="AD97">
        <f>SUMIF(L7:L95,AD96,G7:G95)</f>
        <v>0</v>
      </c>
      <c r="AE97" t="s">
        <v>255</v>
      </c>
    </row>
    <row r="98" spans="1:31" x14ac:dyDescent="0.2">
      <c r="A98" s="6"/>
      <c r="B98" s="7" t="s">
        <v>254</v>
      </c>
      <c r="C98" s="272" t="s">
        <v>271</v>
      </c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31" x14ac:dyDescent="0.2">
      <c r="A99" s="6"/>
      <c r="B99" s="7" t="s">
        <v>254</v>
      </c>
      <c r="C99" s="196" t="s">
        <v>254</v>
      </c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31" x14ac:dyDescent="0.2">
      <c r="A100" s="270">
        <v>33</v>
      </c>
      <c r="B100" s="270"/>
      <c r="C100" s="271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31" x14ac:dyDescent="0.2">
      <c r="A101" s="251"/>
      <c r="B101" s="252"/>
      <c r="C101" s="253"/>
      <c r="D101" s="252"/>
      <c r="E101" s="252"/>
      <c r="F101" s="252"/>
      <c r="G101" s="254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AE101" t="s">
        <v>256</v>
      </c>
    </row>
    <row r="102" spans="1:31" x14ac:dyDescent="0.2">
      <c r="A102" s="255"/>
      <c r="B102" s="256"/>
      <c r="C102" s="257"/>
      <c r="D102" s="256"/>
      <c r="E102" s="256"/>
      <c r="F102" s="256"/>
      <c r="G102" s="258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31" x14ac:dyDescent="0.2">
      <c r="A103" s="255"/>
      <c r="B103" s="256"/>
      <c r="C103" s="257"/>
      <c r="D103" s="256"/>
      <c r="E103" s="256"/>
      <c r="F103" s="256"/>
      <c r="G103" s="258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31" x14ac:dyDescent="0.2">
      <c r="A104" s="255"/>
      <c r="B104" s="256"/>
      <c r="C104" s="257"/>
      <c r="D104" s="256"/>
      <c r="E104" s="256"/>
      <c r="F104" s="256"/>
      <c r="G104" s="258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31" x14ac:dyDescent="0.2">
      <c r="A105" s="259"/>
      <c r="B105" s="260"/>
      <c r="C105" s="261"/>
      <c r="D105" s="260"/>
      <c r="E105" s="260"/>
      <c r="F105" s="260"/>
      <c r="G105" s="262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  <row r="106" spans="1:31" x14ac:dyDescent="0.2">
      <c r="A106" s="6"/>
      <c r="B106" s="7" t="s">
        <v>254</v>
      </c>
      <c r="C106" s="196" t="s">
        <v>254</v>
      </c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</row>
    <row r="107" spans="1:31" x14ac:dyDescent="0.2">
      <c r="C107" s="198"/>
      <c r="AE107" t="s">
        <v>257</v>
      </c>
    </row>
  </sheetData>
  <mergeCells count="6">
    <mergeCell ref="A101:G105"/>
    <mergeCell ref="A1:G1"/>
    <mergeCell ref="C2:G2"/>
    <mergeCell ref="C3:G3"/>
    <mergeCell ref="C4:G4"/>
    <mergeCell ref="A100:C100"/>
  </mergeCells>
  <pageMargins left="0.59055118110236204" right="0.39370078740157499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Feitl David</cp:lastModifiedBy>
  <cp:lastPrinted>2014-02-28T09:52:57Z</cp:lastPrinted>
  <dcterms:created xsi:type="dcterms:W3CDTF">2009-04-08T07:15:50Z</dcterms:created>
  <dcterms:modified xsi:type="dcterms:W3CDTF">2017-10-19T08:23:22Z</dcterms:modified>
</cp:coreProperties>
</file>