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6" activeTab="12"/>
  </bookViews>
  <sheets>
    <sheet name="Krycí list" sheetId="5" r:id="rId1"/>
    <sheet name="Rekapitulace" sheetId="4" r:id="rId2"/>
    <sheet name="PS070.01" sheetId="19" r:id="rId3"/>
    <sheet name="PS071.01" sheetId="18" r:id="rId4"/>
    <sheet name="PS 2201.01" sheetId="36" r:id="rId5"/>
    <sheet name="PS2201.01-Příloha č.1" sheetId="37" r:id="rId6"/>
    <sheet name="PS2201.02" sheetId="35" r:id="rId7"/>
    <sheet name="PS2202.01" sheetId="21" r:id="rId8"/>
    <sheet name="PS2202.02" sheetId="34" r:id="rId9"/>
    <sheet name="PS221.01" sheetId="22" r:id="rId10"/>
    <sheet name="PS221.02" sheetId="33" r:id="rId11"/>
    <sheet name="PS230.01" sheetId="23" r:id="rId12"/>
    <sheet name="PS230.03" sheetId="20" r:id="rId13"/>
    <sheet name="List1" sheetId="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ENA__" localSheetId="4">#REF!</definedName>
    <definedName name="__CENA__" localSheetId="5">#REF!</definedName>
    <definedName name="__CENA__">#REF!</definedName>
    <definedName name="__MAIN__" localSheetId="4">#REF!</definedName>
    <definedName name="__MAIN__" localSheetId="5">#REF!</definedName>
    <definedName name="__MAIN__">#REF!</definedName>
    <definedName name="__MAIN2__" localSheetId="4">#REF!</definedName>
    <definedName name="__MAIN2__" localSheetId="5">#REF!</definedName>
    <definedName name="__MAIN2__">#REF!</definedName>
    <definedName name="__MAIN3__" localSheetId="4">#REF!</definedName>
    <definedName name="__MAIN3__" localSheetId="5">#REF!</definedName>
    <definedName name="__MAIN3__">#REF!</definedName>
    <definedName name="__SAZBA__" localSheetId="4">#REF!</definedName>
    <definedName name="__SAZBA__" localSheetId="5">#REF!</definedName>
    <definedName name="__SAZBA__">#REF!</definedName>
    <definedName name="__T0__" localSheetId="4">#REF!</definedName>
    <definedName name="__T0__" localSheetId="5">#REF!</definedName>
    <definedName name="__T0__">#REF!</definedName>
    <definedName name="__T1__" localSheetId="4">#REF!</definedName>
    <definedName name="__T1__" localSheetId="5">#REF!</definedName>
    <definedName name="__T1__">#REF!</definedName>
    <definedName name="__T2__" localSheetId="4">#REF!</definedName>
    <definedName name="__T2__" localSheetId="5">#REF!</definedName>
    <definedName name="__T2__">#REF!</definedName>
    <definedName name="__T3__" localSheetId="4">#REF!</definedName>
    <definedName name="__T3__" localSheetId="5">#REF!</definedName>
    <definedName name="__T3__">#REF!</definedName>
    <definedName name="__TE0__" localSheetId="4">#REF!</definedName>
    <definedName name="__TE0__" localSheetId="5">#REF!</definedName>
    <definedName name="__TE0__">#REF!</definedName>
    <definedName name="__TE1__" localSheetId="4">#REF!</definedName>
    <definedName name="__TE1__" localSheetId="5">#REF!</definedName>
    <definedName name="__TE1__">#REF!</definedName>
    <definedName name="__TE2__" localSheetId="4">#REF!</definedName>
    <definedName name="__TE2__" localSheetId="5">#REF!</definedName>
    <definedName name="__TE2__">#REF!</definedName>
    <definedName name="__TR0__" localSheetId="4">#REF!</definedName>
    <definedName name="__TR0__" localSheetId="5">#REF!</definedName>
    <definedName name="__TR0__">#REF!</definedName>
    <definedName name="__TR1__" localSheetId="4">#REF!</definedName>
    <definedName name="__TR1__" localSheetId="5">#REF!</definedName>
    <definedName name="__TR1__">#REF!</definedName>
    <definedName name="_info" localSheetId="4">#REF!</definedName>
    <definedName name="_info" localSheetId="5">#REF!</definedName>
    <definedName name="_info">#REF!</definedName>
    <definedName name="_T1" localSheetId="4">#REF!</definedName>
    <definedName name="_T1" localSheetId="5">#REF!</definedName>
    <definedName name="_T1">#REF!</definedName>
    <definedName name="a" localSheetId="4" hidden="1">{"'List1'!$A$1:$J$73"}</definedName>
    <definedName name="a" localSheetId="2" hidden="1">{"'List1'!$A$1:$J$73"}</definedName>
    <definedName name="a" localSheetId="3" hidden="1">{"'List1'!$A$1:$J$73"}</definedName>
    <definedName name="a" localSheetId="5" hidden="1">{"'List1'!$A$1:$J$73"}</definedName>
    <definedName name="a" localSheetId="6" hidden="1">{"'List1'!$A$1:$J$73"}</definedName>
    <definedName name="a" localSheetId="7" hidden="1">{"'List1'!$A$1:$J$73"}</definedName>
    <definedName name="a" localSheetId="8" hidden="1">{"'List1'!$A$1:$J$73"}</definedName>
    <definedName name="a" localSheetId="9" hidden="1">{"'List1'!$A$1:$J$73"}</definedName>
    <definedName name="a" localSheetId="10" hidden="1">{"'List1'!$A$1:$J$73"}</definedName>
    <definedName name="a" localSheetId="11" hidden="1">{"'List1'!$A$1:$J$73"}</definedName>
    <definedName name="a" localSheetId="12" hidden="1">{"'List1'!$A$1:$J$73"}</definedName>
    <definedName name="a" hidden="1">{"'List1'!$A$1:$J$73"}</definedName>
    <definedName name="AL_obvodový_plášť" localSheetId="4">'[1]SO 11.1A Výkaz výměr'!#REF!</definedName>
    <definedName name="AL_obvodový_plášť" localSheetId="5">'[1]SO 11.1A Výkaz výměr'!#REF!</definedName>
    <definedName name="AL_obvodový_plášť">'[1]SO 11.1A Výkaz výměr'!#REF!</definedName>
    <definedName name="ArchivniCislo" localSheetId="4">#REF!</definedName>
    <definedName name="ArchivniCislo" localSheetId="5">#REF!</definedName>
    <definedName name="ArchivniCislo" localSheetId="7">#REF!</definedName>
    <definedName name="ArchivniCislo" localSheetId="11">#REF!</definedName>
    <definedName name="ArchivniCislo">#REF!</definedName>
    <definedName name="ats" localSheetId="4">#REF!</definedName>
    <definedName name="ats" localSheetId="5">#REF!</definedName>
    <definedName name="ats">#REF!</definedName>
    <definedName name="b_10" localSheetId="4">#REF!</definedName>
    <definedName name="b_10" localSheetId="5">#REF!</definedName>
    <definedName name="b_10">#REF!</definedName>
    <definedName name="b_25" localSheetId="4">#REF!</definedName>
    <definedName name="b_25" localSheetId="5">#REF!</definedName>
    <definedName name="b_25">#REF!</definedName>
    <definedName name="b_30" localSheetId="4">#REF!</definedName>
    <definedName name="b_30" localSheetId="5">#REF!</definedName>
    <definedName name="b_30">#REF!</definedName>
    <definedName name="b_35" localSheetId="4">#REF!</definedName>
    <definedName name="b_35" localSheetId="5">#REF!</definedName>
    <definedName name="b_35">#REF!</definedName>
    <definedName name="b_40" localSheetId="4">#REF!</definedName>
    <definedName name="b_40" localSheetId="5">#REF!</definedName>
    <definedName name="b_40">#REF!</definedName>
    <definedName name="b_50" localSheetId="4">#REF!</definedName>
    <definedName name="b_50" localSheetId="5">#REF!</definedName>
    <definedName name="b_50">#REF!</definedName>
    <definedName name="b_60" localSheetId="4">#REF!</definedName>
    <definedName name="b_60" localSheetId="5">#REF!</definedName>
    <definedName name="b_60">#REF!</definedName>
    <definedName name="be_be" localSheetId="4">#REF!</definedName>
    <definedName name="be_be" localSheetId="5">#REF!</definedName>
    <definedName name="be_be">#REF!</definedName>
    <definedName name="be_pf" localSheetId="4">#REF!</definedName>
    <definedName name="be_pf" localSheetId="5">#REF!</definedName>
    <definedName name="be_pf">#REF!</definedName>
    <definedName name="be_sc" localSheetId="4">#REF!</definedName>
    <definedName name="be_sc" localSheetId="5">#REF!</definedName>
    <definedName name="be_sc">#REF!</definedName>
    <definedName name="be_sch" localSheetId="4">#REF!</definedName>
    <definedName name="be_sch" localSheetId="5">#REF!</definedName>
    <definedName name="be_sch">#REF!</definedName>
    <definedName name="be_so" localSheetId="4">#REF!</definedName>
    <definedName name="be_so" localSheetId="5">#REF!</definedName>
    <definedName name="be_so">#REF!</definedName>
    <definedName name="be_sp" localSheetId="4">#REF!</definedName>
    <definedName name="be_sp" localSheetId="5">#REF!</definedName>
    <definedName name="be_sp">#REF!</definedName>
    <definedName name="be_st" localSheetId="4">#REF!</definedName>
    <definedName name="be_st" localSheetId="5">#REF!</definedName>
    <definedName name="be_st">#REF!</definedName>
    <definedName name="CC" localSheetId="4">#REF!</definedName>
    <definedName name="CC" localSheetId="5">#REF!</definedName>
    <definedName name="CC">#REF!</definedName>
    <definedName name="CC_12" localSheetId="4">#REF!</definedName>
    <definedName name="CC_12" localSheetId="5">#REF!</definedName>
    <definedName name="CC_12">#REF!</definedName>
    <definedName name="CC_34" localSheetId="4">#REF!</definedName>
    <definedName name="CC_34" localSheetId="5">#REF!</definedName>
    <definedName name="CC_34">#REF!</definedName>
    <definedName name="CC_50" localSheetId="4">#REF!</definedName>
    <definedName name="CC_50" localSheetId="5">#REF!</definedName>
    <definedName name="CC_50">#REF!</definedName>
    <definedName name="Cena" localSheetId="4">#REF!</definedName>
    <definedName name="Cena" localSheetId="5">#REF!</definedName>
    <definedName name="Cena">#REF!</definedName>
    <definedName name="Cena_2" localSheetId="4">#REF!</definedName>
    <definedName name="Cena_2" localSheetId="5">#REF!</definedName>
    <definedName name="Cena_2">#REF!</definedName>
    <definedName name="Cena_dokumentace" localSheetId="4">#REF!</definedName>
    <definedName name="Cena_dokumentace" localSheetId="5">#REF!</definedName>
    <definedName name="Cena_dokumentace">#REF!</definedName>
    <definedName name="Cena1" localSheetId="4">#REF!</definedName>
    <definedName name="Cena1" localSheetId="5">#REF!</definedName>
    <definedName name="Cena1">#REF!</definedName>
    <definedName name="Cena1_2" localSheetId="4">#REF!</definedName>
    <definedName name="Cena1_2" localSheetId="5">#REF!</definedName>
    <definedName name="Cena1_2">#REF!</definedName>
    <definedName name="Cena2" localSheetId="4">#REF!</definedName>
    <definedName name="Cena2" localSheetId="5">#REF!</definedName>
    <definedName name="Cena2">#REF!</definedName>
    <definedName name="Cena2_2" localSheetId="4">#REF!</definedName>
    <definedName name="Cena2_2" localSheetId="5">#REF!</definedName>
    <definedName name="Cena2_2">#REF!</definedName>
    <definedName name="Cena3" localSheetId="4">#REF!</definedName>
    <definedName name="Cena3" localSheetId="5">#REF!</definedName>
    <definedName name="Cena3">#REF!</definedName>
    <definedName name="Cena3_2" localSheetId="4">#REF!</definedName>
    <definedName name="Cena3_2" localSheetId="5">#REF!</definedName>
    <definedName name="Cena3_2">#REF!</definedName>
    <definedName name="Cena4" localSheetId="4">#REF!</definedName>
    <definedName name="Cena4" localSheetId="5">#REF!</definedName>
    <definedName name="Cena4">#REF!</definedName>
    <definedName name="Cena4_2" localSheetId="4">#REF!</definedName>
    <definedName name="Cena4_2" localSheetId="5">#REF!</definedName>
    <definedName name="Cena4_2">#REF!</definedName>
    <definedName name="Cena5" localSheetId="4">#REF!</definedName>
    <definedName name="Cena5" localSheetId="5">#REF!</definedName>
    <definedName name="Cena5">#REF!</definedName>
    <definedName name="Cena5_2" localSheetId="4">#REF!</definedName>
    <definedName name="Cena5_2" localSheetId="5">#REF!</definedName>
    <definedName name="Cena5_2">#REF!</definedName>
    <definedName name="Cena6" localSheetId="4">#REF!</definedName>
    <definedName name="Cena6" localSheetId="5">#REF!</definedName>
    <definedName name="Cena6">#REF!</definedName>
    <definedName name="Cena6_2" localSheetId="4">#REF!</definedName>
    <definedName name="Cena6_2" localSheetId="5">#REF!</definedName>
    <definedName name="Cena6_2">#REF!</definedName>
    <definedName name="Cena7" localSheetId="4">#REF!</definedName>
    <definedName name="Cena7" localSheetId="5">#REF!</definedName>
    <definedName name="Cena7">#REF!</definedName>
    <definedName name="Cena7_2" localSheetId="4">#REF!</definedName>
    <definedName name="Cena7_2" localSheetId="5">#REF!</definedName>
    <definedName name="Cena7_2">#REF!</definedName>
    <definedName name="Cena8" localSheetId="4">#REF!</definedName>
    <definedName name="Cena8" localSheetId="5">#REF!</definedName>
    <definedName name="Cena8">#REF!</definedName>
    <definedName name="Cena8_2" localSheetId="4">#REF!</definedName>
    <definedName name="Cena8_2" localSheetId="5">#REF!</definedName>
    <definedName name="Cena8_2">#REF!</definedName>
    <definedName name="Datum" localSheetId="4">[2]MaR!#REF!</definedName>
    <definedName name="Datum" localSheetId="5">[2]MaR!#REF!</definedName>
    <definedName name="Datum">[2]MaR!#REF!</definedName>
    <definedName name="Datum_2" localSheetId="4">[2]MaR!#REF!</definedName>
    <definedName name="Datum_2" localSheetId="5">[2]MaR!#REF!</definedName>
    <definedName name="Datum_2">[2]MaR!#REF!</definedName>
    <definedName name="DatumDokonceni" localSheetId="4">#REF!</definedName>
    <definedName name="DatumDokonceni" localSheetId="5">#REF!</definedName>
    <definedName name="DatumDokonceni" localSheetId="7">#REF!</definedName>
    <definedName name="DatumDokonceni" localSheetId="11">#REF!</definedName>
    <definedName name="DatumDokonceni">#REF!</definedName>
    <definedName name="DeleniObjektu" localSheetId="4">#REF!</definedName>
    <definedName name="DeleniObjektu" localSheetId="2">[3]Titul!$D$40</definedName>
    <definedName name="DeleniObjektu" localSheetId="3">[4]Titul!$D$40</definedName>
    <definedName name="DeleniObjektu" localSheetId="5">#REF!</definedName>
    <definedName name="DeleniObjektu" localSheetId="6">[5]Titul!$D$40</definedName>
    <definedName name="DeleniObjektu" localSheetId="7">#REF!</definedName>
    <definedName name="DeleniObjektu" localSheetId="8">[6]Titul!$D$40</definedName>
    <definedName name="DeleniObjektu" localSheetId="10">[7]Titul!$D$40</definedName>
    <definedName name="DeleniObjektu" localSheetId="11">#REF!</definedName>
    <definedName name="DeleniObjektu" localSheetId="12">[8]Titul!$D$40</definedName>
    <definedName name="DeleniObjektu">#REF!</definedName>
    <definedName name="dem" localSheetId="4">#REF!</definedName>
    <definedName name="dem" localSheetId="5">#REF!</definedName>
    <definedName name="dem">#REF!</definedName>
    <definedName name="Dispečink" localSheetId="4">[2]MaR!#REF!</definedName>
    <definedName name="Dispečink" localSheetId="5">[2]MaR!#REF!</definedName>
    <definedName name="Dispečink">[2]MaR!#REF!</definedName>
    <definedName name="Dispečink_2" localSheetId="4">[2]MaR!#REF!</definedName>
    <definedName name="Dispečink_2" localSheetId="5">[2]MaR!#REF!</definedName>
    <definedName name="Dispečink_2">[2]MaR!#REF!</definedName>
    <definedName name="DO" localSheetId="4">#REF!</definedName>
    <definedName name="DO" localSheetId="5">#REF!</definedName>
    <definedName name="DO">#REF!</definedName>
    <definedName name="DO_12" localSheetId="4">#REF!</definedName>
    <definedName name="DO_12" localSheetId="5">#REF!</definedName>
    <definedName name="DO_12">#REF!</definedName>
    <definedName name="DO_34" localSheetId="4">#REF!</definedName>
    <definedName name="DO_34" localSheetId="5">#REF!</definedName>
    <definedName name="DO_34">#REF!</definedName>
    <definedName name="DO_50" localSheetId="4">#REF!</definedName>
    <definedName name="DO_50" localSheetId="5">#REF!</definedName>
    <definedName name="DO_50">#REF!</definedName>
    <definedName name="DOD" localSheetId="4">#REF!</definedName>
    <definedName name="DOD" localSheetId="5">#REF!</definedName>
    <definedName name="DOD">#REF!</definedName>
    <definedName name="DOD_12" localSheetId="4">#REF!</definedName>
    <definedName name="DOD_12" localSheetId="5">#REF!</definedName>
    <definedName name="DOD_12">#REF!</definedName>
    <definedName name="DOD_34" localSheetId="4">#REF!</definedName>
    <definedName name="DOD_34" localSheetId="5">#REF!</definedName>
    <definedName name="DOD_34">#REF!</definedName>
    <definedName name="DOD_50" localSheetId="4">#REF!</definedName>
    <definedName name="DOD_50" localSheetId="5">#REF!</definedName>
    <definedName name="DOD_50">#REF!</definedName>
    <definedName name="DPJ" localSheetId="4">#REF!</definedName>
    <definedName name="DPJ" localSheetId="5">#REF!</definedName>
    <definedName name="DPJ">#REF!</definedName>
    <definedName name="DPJ_12" localSheetId="4">#REF!</definedName>
    <definedName name="DPJ_12" localSheetId="5">#REF!</definedName>
    <definedName name="DPJ_12">#REF!</definedName>
    <definedName name="DPJ_34" localSheetId="4">#REF!</definedName>
    <definedName name="DPJ_34" localSheetId="5">#REF!</definedName>
    <definedName name="DPJ_34">#REF!</definedName>
    <definedName name="DPJ_50" localSheetId="4">#REF!</definedName>
    <definedName name="DPJ_50" localSheetId="5">#REF!</definedName>
    <definedName name="DPJ_50">#REF!</definedName>
    <definedName name="Est_copy_první" localSheetId="4">#REF!</definedName>
    <definedName name="Est_copy_první" localSheetId="5">#REF!</definedName>
    <definedName name="Est_copy_první">#REF!</definedName>
    <definedName name="Est_poslední" localSheetId="4">#REF!</definedName>
    <definedName name="Est_poslední" localSheetId="5">#REF!</definedName>
    <definedName name="Est_poslední">#REF!</definedName>
    <definedName name="Est_první" localSheetId="4">#REF!</definedName>
    <definedName name="Est_první" localSheetId="5">#REF!</definedName>
    <definedName name="Est_první">#REF!</definedName>
    <definedName name="eur" localSheetId="4">#REF!</definedName>
    <definedName name="eur" localSheetId="5">#REF!</definedName>
    <definedName name="eur">#REF!</definedName>
    <definedName name="Excel_BuiltIn_Print_Area_1_1" localSheetId="4">#REF!</definedName>
    <definedName name="Excel_BuiltIn_Print_Area_1_1" localSheetId="5">#REF!</definedName>
    <definedName name="Excel_BuiltIn_Print_Area_1_1">#REF!</definedName>
    <definedName name="Excel_BuiltIn_Print_Area_1_1_1" localSheetId="4">#REF!</definedName>
    <definedName name="Excel_BuiltIn_Print_Area_1_1_1" localSheetId="5">#REF!</definedName>
    <definedName name="Excel_BuiltIn_Print_Area_1_1_1">#REF!</definedName>
    <definedName name="Excel_BuiltIn_Print_Area_2_1" localSheetId="4">#REF!</definedName>
    <definedName name="Excel_BuiltIn_Print_Area_2_1" localSheetId="5">#REF!</definedName>
    <definedName name="Excel_BuiltIn_Print_Area_2_1">#REF!</definedName>
    <definedName name="Excel_BuiltIn_Print_Area_3_1" localSheetId="4">#REF!</definedName>
    <definedName name="Excel_BuiltIn_Print_Area_3_1" localSheetId="5">#REF!</definedName>
    <definedName name="Excel_BuiltIn_Print_Area_3_1">#REF!</definedName>
    <definedName name="fakt" localSheetId="4">[9]App_6!#REF!</definedName>
    <definedName name="fakt" localSheetId="5">[9]App_6!#REF!</definedName>
    <definedName name="fakt">[9]App_6!#REF!</definedName>
    <definedName name="Format" localSheetId="4">#REF!</definedName>
    <definedName name="Format" localSheetId="5">#REF!</definedName>
    <definedName name="Format" localSheetId="7">#REF!</definedName>
    <definedName name="Format" localSheetId="11">#REF!</definedName>
    <definedName name="Format">#REF!</definedName>
    <definedName name="gbp" localSheetId="4">#REF!</definedName>
    <definedName name="gbp" localSheetId="5">#REF!</definedName>
    <definedName name="gbp">#REF!</definedName>
    <definedName name="HIP" localSheetId="4">#REF!</definedName>
    <definedName name="HIP" localSheetId="5">#REF!</definedName>
    <definedName name="HIP" localSheetId="7">#REF!</definedName>
    <definedName name="HIP" localSheetId="11">#REF!</definedName>
    <definedName name="HIP">#REF!</definedName>
    <definedName name="Hlavička" localSheetId="4">[2]MaR!#REF!</definedName>
    <definedName name="Hlavička" localSheetId="5">[2]MaR!#REF!</definedName>
    <definedName name="Hlavička">[2]MaR!#REF!</definedName>
    <definedName name="Hlavička_2" localSheetId="4">[2]MaR!#REF!</definedName>
    <definedName name="Hlavička_2" localSheetId="5">[2]MaR!#REF!</definedName>
    <definedName name="Hlavička_2">[2]MaR!#REF!</definedName>
    <definedName name="HTML_CodePage" hidden="1">1250</definedName>
    <definedName name="HTML_Control" localSheetId="4" hidden="1">{"'List1'!$A$1:$J$73"}</definedName>
    <definedName name="HTML_Control" localSheetId="2" hidden="1">{"'List1'!$A$1:$J$73"}</definedName>
    <definedName name="HTML_Control" localSheetId="3" hidden="1">{"'List1'!$A$1:$J$73"}</definedName>
    <definedName name="HTML_Control" localSheetId="5" hidden="1">{"'List1'!$A$1:$J$73"}</definedName>
    <definedName name="HTML_Control" localSheetId="6" hidden="1">{"'List1'!$A$1:$J$73"}</definedName>
    <definedName name="HTML_Control" localSheetId="7" hidden="1">{"'List1'!$A$1:$J$73"}</definedName>
    <definedName name="HTML_Control" localSheetId="8" hidden="1">{"'List1'!$A$1:$J$73"}</definedName>
    <definedName name="HTML_Control" localSheetId="9" hidden="1">{"'List1'!$A$1:$J$73"}</definedName>
    <definedName name="HTML_Control" localSheetId="10" hidden="1">{"'List1'!$A$1:$J$73"}</definedName>
    <definedName name="HTML_Control" localSheetId="11" hidden="1">{"'List1'!$A$1:$J$73"}</definedName>
    <definedName name="HTML_Control" localSheetId="12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chf" localSheetId="4">#REF!</definedName>
    <definedName name="chf" localSheetId="5">#REF!</definedName>
    <definedName name="chf">#REF!</definedName>
    <definedName name="Integr_poslední" localSheetId="4">#REF!</definedName>
    <definedName name="Integr_poslední" localSheetId="5">#REF!</definedName>
    <definedName name="Integr_poslední">#REF!</definedName>
    <definedName name="IP" localSheetId="4">#REF!</definedName>
    <definedName name="IP" localSheetId="5">#REF!</definedName>
    <definedName name="IP" localSheetId="8">#REF!</definedName>
    <definedName name="IP">#REF!</definedName>
    <definedName name="Izolace_akustické" localSheetId="4">'[1]SO 11.1A Výkaz výměr'!#REF!</definedName>
    <definedName name="Izolace_akustické" localSheetId="5">'[1]SO 11.1A Výkaz výměr'!#REF!</definedName>
    <definedName name="Izolace_akustické">'[1]SO 11.1A Výkaz výměr'!#REF!</definedName>
    <definedName name="Izolace_proti_vodě" localSheetId="4">'[1]SO 11.1A Výkaz výměr'!#REF!</definedName>
    <definedName name="Izolace_proti_vodě" localSheetId="5">'[1]SO 11.1A Výkaz výměr'!#REF!</definedName>
    <definedName name="Izolace_proti_vodě">'[1]SO 11.1A Výkaz výměr'!#REF!</definedName>
    <definedName name="k_6_ko" localSheetId="4">#REF!</definedName>
    <definedName name="k_6_ko" localSheetId="5">#REF!</definedName>
    <definedName name="k_6_ko">#REF!</definedName>
    <definedName name="k_6_sz" localSheetId="4">#REF!</definedName>
    <definedName name="k_6_sz" localSheetId="5">#REF!</definedName>
    <definedName name="k_6_sz">#REF!</definedName>
    <definedName name="k_8_ko" localSheetId="4">#REF!</definedName>
    <definedName name="k_8_ko" localSheetId="5">#REF!</definedName>
    <definedName name="k_8_ko">#REF!</definedName>
    <definedName name="k_8_sz" localSheetId="4">#REF!</definedName>
    <definedName name="k_8_sz" localSheetId="5">#REF!</definedName>
    <definedName name="k_8_sz">#REF!</definedName>
    <definedName name="kk" localSheetId="4" hidden="1">{"'List1'!$A$1:$J$73"}</definedName>
    <definedName name="kk" localSheetId="2" hidden="1">{"'List1'!$A$1:$J$73"}</definedName>
    <definedName name="kk" localSheetId="3" hidden="1">{"'List1'!$A$1:$J$73"}</definedName>
    <definedName name="kk" localSheetId="5" hidden="1">{"'List1'!$A$1:$J$73"}</definedName>
    <definedName name="kk" localSheetId="6" hidden="1">{"'List1'!$A$1:$J$73"}</definedName>
    <definedName name="kk" localSheetId="7" hidden="1">{"'List1'!$A$1:$J$73"}</definedName>
    <definedName name="kk" localSheetId="8" hidden="1">{"'List1'!$A$1:$J$73"}</definedName>
    <definedName name="kk" localSheetId="9" hidden="1">{"'List1'!$A$1:$J$73"}</definedName>
    <definedName name="kk" localSheetId="10" hidden="1">{"'List1'!$A$1:$J$73"}</definedName>
    <definedName name="kk" localSheetId="11" hidden="1">{"'List1'!$A$1:$J$73"}</definedName>
    <definedName name="kk" localSheetId="12" hidden="1">{"'List1'!$A$1:$J$73"}</definedName>
    <definedName name="kk" hidden="1">{"'List1'!$A$1:$J$73"}</definedName>
    <definedName name="Kod" localSheetId="4">#REF!</definedName>
    <definedName name="Kod" localSheetId="5">#REF!</definedName>
    <definedName name="Kod">#REF!</definedName>
    <definedName name="Kod_2" localSheetId="4">#REF!</definedName>
    <definedName name="Kod_2" localSheetId="5">#REF!</definedName>
    <definedName name="Kod_2">#REF!</definedName>
    <definedName name="Komunikace" localSheetId="4">'[1]SO 11.1A Výkaz výměr'!#REF!</definedName>
    <definedName name="Komunikace" localSheetId="5">'[1]SO 11.1A Výkaz výměr'!#REF!</definedName>
    <definedName name="Komunikace">'[1]SO 11.1A Výkaz výměr'!#REF!</definedName>
    <definedName name="Konstrukce_klempířské" localSheetId="4">'[1]SO 11.1A Výkaz výměr'!#REF!</definedName>
    <definedName name="Konstrukce_klempířské" localSheetId="5">'[1]SO 11.1A Výkaz výměr'!#REF!</definedName>
    <definedName name="Konstrukce_klempířské">'[1]SO 11.1A Výkaz výměr'!#REF!</definedName>
    <definedName name="Konstrukce_tesařské" localSheetId="4">'[10]SO 51.4 Výkaz výměr'!#REF!</definedName>
    <definedName name="Konstrukce_tesařské" localSheetId="5">'[10]SO 51.4 Výkaz výměr'!#REF!</definedName>
    <definedName name="Konstrukce_tesařské">'[10]SO 51.4 Výkaz výměr'!#REF!</definedName>
    <definedName name="Konstrukce_truhlářské" localSheetId="4">'[1]SO 11.1A Výkaz výměr'!#REF!</definedName>
    <definedName name="Konstrukce_truhlářské" localSheetId="5">'[1]SO 11.1A Výkaz výměr'!#REF!</definedName>
    <definedName name="Konstrukce_truhlářské">'[1]SO 11.1A Výkaz výměr'!#REF!</definedName>
    <definedName name="Kovové_stavební_doplňkové_konstrukce" localSheetId="4">'[1]SO 11.1A Výkaz výměr'!#REF!</definedName>
    <definedName name="Kovové_stavební_doplňkové_konstrukce" localSheetId="5">'[1]SO 11.1A Výkaz výměr'!#REF!</definedName>
    <definedName name="Kovové_stavební_doplňkové_konstrukce">'[1]SO 11.1A Výkaz výměr'!#REF!</definedName>
    <definedName name="kr_15" localSheetId="4">#REF!</definedName>
    <definedName name="kr_15" localSheetId="5">#REF!</definedName>
    <definedName name="kr_15">#REF!</definedName>
    <definedName name="kr_15_ła" localSheetId="4">#REF!</definedName>
    <definedName name="kr_15_ła" localSheetId="5">#REF!</definedName>
    <definedName name="kr_15_ła">#REF!</definedName>
    <definedName name="KSDK" localSheetId="4">'[10]SO 51.4 Výkaz výměr'!#REF!</definedName>
    <definedName name="KSDK" localSheetId="5">'[10]SO 51.4 Výkaz výměr'!#REF!</definedName>
    <definedName name="KSDK">'[10]SO 51.4 Výkaz výměr'!#REF!</definedName>
    <definedName name="la" localSheetId="4">#REF!</definedName>
    <definedName name="la" localSheetId="5">#REF!</definedName>
    <definedName name="la">#REF!</definedName>
    <definedName name="Malby__tapety__nátěry__nástřiky" localSheetId="4">'[1]SO 11.1A Výkaz výměr'!#REF!</definedName>
    <definedName name="Malby__tapety__nátěry__nástřiky" localSheetId="5">'[1]SO 11.1A Výkaz výměr'!#REF!</definedName>
    <definedName name="Malby__tapety__nátěry__nástřiky">'[1]SO 11.1A Výkaz výměr'!#REF!</definedName>
    <definedName name="Meritko" localSheetId="4">#REF!</definedName>
    <definedName name="Meritko" localSheetId="5">#REF!</definedName>
    <definedName name="Meritko" localSheetId="7">#REF!</definedName>
    <definedName name="Meritko" localSheetId="11">#REF!</definedName>
    <definedName name="Meritko">#REF!</definedName>
    <definedName name="MIstoStavby" localSheetId="4">#REF!</definedName>
    <definedName name="MIstoStavby" localSheetId="5">#REF!</definedName>
    <definedName name="MIstoStavby" localSheetId="7">#REF!</definedName>
    <definedName name="MIstoStavby" localSheetId="11">#REF!</definedName>
    <definedName name="MIstoStavby">#REF!</definedName>
    <definedName name="MJ" localSheetId="4">#REF!</definedName>
    <definedName name="MJ" localSheetId="5">#REF!</definedName>
    <definedName name="MJ">#REF!</definedName>
    <definedName name="MJ_12" localSheetId="4">#REF!</definedName>
    <definedName name="MJ_12" localSheetId="5">#REF!</definedName>
    <definedName name="MJ_12">#REF!</definedName>
    <definedName name="MJ_34" localSheetId="4">#REF!</definedName>
    <definedName name="MJ_34" localSheetId="5">#REF!</definedName>
    <definedName name="MJ_34">#REF!</definedName>
    <definedName name="MJ_50" localSheetId="4">#REF!</definedName>
    <definedName name="MJ_50" localSheetId="5">#REF!</definedName>
    <definedName name="MJ_50">#REF!</definedName>
    <definedName name="MO" localSheetId="4">#REF!</definedName>
    <definedName name="MO" localSheetId="5">#REF!</definedName>
    <definedName name="MO">#REF!</definedName>
    <definedName name="MO_12" localSheetId="4">#REF!</definedName>
    <definedName name="MO_12" localSheetId="5">#REF!</definedName>
    <definedName name="MO_12">#REF!</definedName>
    <definedName name="MO_34" localSheetId="4">#REF!</definedName>
    <definedName name="MO_34" localSheetId="5">#REF!</definedName>
    <definedName name="MO_34">#REF!</definedName>
    <definedName name="MO_50" localSheetId="4">#REF!</definedName>
    <definedName name="MO_50" localSheetId="5">#REF!</definedName>
    <definedName name="MO_50">#REF!</definedName>
    <definedName name="MONT" localSheetId="4">#REF!</definedName>
    <definedName name="MONT" localSheetId="5">#REF!</definedName>
    <definedName name="MONT">#REF!</definedName>
    <definedName name="MONT_12" localSheetId="4">#REF!</definedName>
    <definedName name="MONT_12" localSheetId="5">#REF!</definedName>
    <definedName name="MONT_12">#REF!</definedName>
    <definedName name="MONT_34" localSheetId="4">#REF!</definedName>
    <definedName name="MONT_34" localSheetId="5">#REF!</definedName>
    <definedName name="MONT_34">#REF!</definedName>
    <definedName name="MONT_50" localSheetId="4">#REF!</definedName>
    <definedName name="MONT_50" localSheetId="5">#REF!</definedName>
    <definedName name="MONT_50">#REF!</definedName>
    <definedName name="NazevObjektu" localSheetId="4">#REF!</definedName>
    <definedName name="NazevObjektu" localSheetId="2">[3]Titul!$D$42</definedName>
    <definedName name="NazevObjektu" localSheetId="3">[4]Titul!$D$42</definedName>
    <definedName name="NazevObjektu" localSheetId="5">#REF!</definedName>
    <definedName name="NazevObjektu" localSheetId="6">[5]Titul!$D$42</definedName>
    <definedName name="NazevObjektu" localSheetId="7">#REF!</definedName>
    <definedName name="NazevObjektu" localSheetId="8">[6]Titul!$D$42</definedName>
    <definedName name="NazevObjektu" localSheetId="10">[7]Titul!$D$42</definedName>
    <definedName name="NazevObjektu" localSheetId="11">#REF!</definedName>
    <definedName name="NazevObjektu" localSheetId="12">[8]Titul!$D$42</definedName>
    <definedName name="NazevObjektu">#REF!</definedName>
    <definedName name="NazevZakazky" localSheetId="4">#REF!</definedName>
    <definedName name="NazevZakazky" localSheetId="2">[3]Titul!$D$38</definedName>
    <definedName name="NazevZakazky" localSheetId="3">[4]Titul!$D$38</definedName>
    <definedName name="NazevZakazky" localSheetId="5">#REF!</definedName>
    <definedName name="NazevZakazky" localSheetId="6">[5]Titul!$D$38</definedName>
    <definedName name="NazevZakazky" localSheetId="7">#REF!</definedName>
    <definedName name="NazevZakazky" localSheetId="8">[6]Titul!$D$38</definedName>
    <definedName name="NazevZakazky" localSheetId="10">[7]Titul!$D$38</definedName>
    <definedName name="NazevZakazky" localSheetId="11">#REF!</definedName>
    <definedName name="NazevZakazky" localSheetId="12">[8]Titul!$D$38</definedName>
    <definedName name="NazevZakazky">#REF!</definedName>
    <definedName name="_xlnm.Print_Titles" localSheetId="4">'PS 2201.01'!$1:$7</definedName>
    <definedName name="_xlnm.Print_Titles" localSheetId="2">PS070.01!$1:$7</definedName>
    <definedName name="_xlnm.Print_Titles" localSheetId="3">PS071.01!$1:$7</definedName>
    <definedName name="_xlnm.Print_Titles" localSheetId="7">PS2202.01!$1:$7</definedName>
    <definedName name="_xlnm.Print_Titles" localSheetId="9">PS221.01!$1:$7</definedName>
    <definedName name="_xlnm.Print_Titles" localSheetId="11">PS230.01!$1:$7</definedName>
    <definedName name="_xlnm.Print_Titles" localSheetId="12">PS230.03!$1:$7</definedName>
    <definedName name="ob_8_30" localSheetId="4">#REF!</definedName>
    <definedName name="ob_8_30" localSheetId="5">#REF!</definedName>
    <definedName name="ob_8_30">#REF!</definedName>
    <definedName name="Objednatel" localSheetId="4">#REF!</definedName>
    <definedName name="Objednatel" localSheetId="5">#REF!</definedName>
    <definedName name="Objednatel" localSheetId="7">#REF!</definedName>
    <definedName name="Objednatel" localSheetId="11">#REF!</definedName>
    <definedName name="Objednatel">#REF!</definedName>
    <definedName name="Obklady_keramické" localSheetId="4">'[1]SO 11.1A Výkaz výměr'!#REF!</definedName>
    <definedName name="Obklady_keramické" localSheetId="5">'[1]SO 11.1A Výkaz výměr'!#REF!</definedName>
    <definedName name="Obklady_keramické">'[1]SO 11.1A Výkaz výměr'!#REF!</definedName>
    <definedName name="_xlnm.Print_Area" localSheetId="4">'PS 2201.01'!$A$1:$M$157</definedName>
    <definedName name="_xlnm.Print_Area" localSheetId="3">PS071.01!$A$1:$M$61</definedName>
    <definedName name="_xlnm.Print_Area" localSheetId="5">'PS2201.01-Příloha č.1'!$A$1:$I$50</definedName>
    <definedName name="_xlnm.Print_Area" localSheetId="6">PS2201.02!$A$1:$M$72</definedName>
    <definedName name="_xlnm.Print_Area" localSheetId="7">PS2202.01!$A$1:$M$98</definedName>
    <definedName name="_xlnm.Print_Area" localSheetId="9">PS221.01!$A$1:$M$45</definedName>
    <definedName name="_xlnm.Print_Area" localSheetId="10">PS221.02!$A$1:$M$71</definedName>
    <definedName name="_xlnm.Print_Area" localSheetId="11">PS230.01!$A$1:$M$30</definedName>
    <definedName name="_xlnm.Print_Area" localSheetId="1">Rekapitulace!$A$1:$E$35</definedName>
    <definedName name="OP" localSheetId="4">#REF!</definedName>
    <definedName name="OP" localSheetId="5">#REF!</definedName>
    <definedName name="OP">#REF!</definedName>
    <definedName name="OP_12" localSheetId="4">#REF!</definedName>
    <definedName name="OP_12" localSheetId="5">#REF!</definedName>
    <definedName name="OP_12">#REF!</definedName>
    <definedName name="OP_34" localSheetId="4">#REF!</definedName>
    <definedName name="OP_34" localSheetId="5">#REF!</definedName>
    <definedName name="OP_34">#REF!</definedName>
    <definedName name="OP_50" localSheetId="4">#REF!</definedName>
    <definedName name="OP_50" localSheetId="5">#REF!</definedName>
    <definedName name="OP_50">#REF!</definedName>
    <definedName name="Ostatní_výrobky" localSheetId="4">'[10]SO 51.4 Výkaz výměr'!#REF!</definedName>
    <definedName name="Ostatní_výrobky" localSheetId="5">'[10]SO 51.4 Výkaz výměr'!#REF!</definedName>
    <definedName name="Ostatní_výrobky">'[10]SO 51.4 Výkaz výměr'!#REF!</definedName>
    <definedName name="Parametry" localSheetId="4">#REF!</definedName>
    <definedName name="Parametry" localSheetId="5">#REF!</definedName>
    <definedName name="Parametry">#REF!</definedName>
    <definedName name="pia" localSheetId="4">#REF!</definedName>
    <definedName name="pia" localSheetId="5">#REF!</definedName>
    <definedName name="pia">#REF!</definedName>
    <definedName name="PJ" localSheetId="4">#REF!</definedName>
    <definedName name="PJ" localSheetId="5">#REF!</definedName>
    <definedName name="PJ">#REF!</definedName>
    <definedName name="PJ_12" localSheetId="4">#REF!</definedName>
    <definedName name="PJ_12" localSheetId="5">#REF!</definedName>
    <definedName name="PJ_12">#REF!</definedName>
    <definedName name="PJ_34" localSheetId="4">#REF!</definedName>
    <definedName name="PJ_34" localSheetId="5">#REF!</definedName>
    <definedName name="PJ_34">#REF!</definedName>
    <definedName name="PJ_50" localSheetId="4">#REF!</definedName>
    <definedName name="PJ_50" localSheetId="5">#REF!</definedName>
    <definedName name="PJ_50">#REF!</definedName>
    <definedName name="pln" localSheetId="4">#REF!</definedName>
    <definedName name="pln" localSheetId="5">#REF!</definedName>
    <definedName name="pln">#REF!</definedName>
    <definedName name="PN" localSheetId="4">#REF!</definedName>
    <definedName name="PN" localSheetId="5">#REF!</definedName>
    <definedName name="PN">#REF!</definedName>
    <definedName name="PN_12" localSheetId="4">#REF!</definedName>
    <definedName name="PN_12" localSheetId="5">#REF!</definedName>
    <definedName name="PN_12">#REF!</definedName>
    <definedName name="PN_34" localSheetId="4">#REF!</definedName>
    <definedName name="PN_34" localSheetId="5">#REF!</definedName>
    <definedName name="PN_34">#REF!</definedName>
    <definedName name="PN_50" localSheetId="4">#REF!</definedName>
    <definedName name="PN_50" localSheetId="5">#REF!</definedName>
    <definedName name="PN_50">#REF!</definedName>
    <definedName name="PO" localSheetId="4">#REF!</definedName>
    <definedName name="PO" localSheetId="5">#REF!</definedName>
    <definedName name="PO">#REF!</definedName>
    <definedName name="PO_12" localSheetId="4">#REF!</definedName>
    <definedName name="PO_12" localSheetId="5">#REF!</definedName>
    <definedName name="PO_12">#REF!</definedName>
    <definedName name="PO_34" localSheetId="4">#REF!</definedName>
    <definedName name="PO_34" localSheetId="5">#REF!</definedName>
    <definedName name="PO_34">#REF!</definedName>
    <definedName name="PO_50" localSheetId="4">#REF!</definedName>
    <definedName name="PO_50" localSheetId="5">#REF!</definedName>
    <definedName name="PO_50">#REF!</definedName>
    <definedName name="Podhl" localSheetId="4">'[10]SO 51.4 Výkaz výměr'!#REF!</definedName>
    <definedName name="Podhl" localSheetId="5">'[10]SO 51.4 Výkaz výměr'!#REF!</definedName>
    <definedName name="Podhl">'[10]SO 51.4 Výkaz výměr'!#REF!</definedName>
    <definedName name="Podhledy" localSheetId="4">'[1]SO 11.1A Výkaz výměr'!#REF!</definedName>
    <definedName name="Podhledy" localSheetId="5">'[1]SO 11.1A Výkaz výměr'!#REF!</definedName>
    <definedName name="Podhledy">'[1]SO 11.1A Výkaz výměr'!#REF!</definedName>
    <definedName name="Podkapitola" localSheetId="4">[11]Titul!#REF!</definedName>
    <definedName name="Podkapitola" localSheetId="2">[3]Titul!#REF!</definedName>
    <definedName name="Podkapitola" localSheetId="3">[4]Titul!#REF!</definedName>
    <definedName name="Podkapitola" localSheetId="5">#REF!</definedName>
    <definedName name="Podkapitola" localSheetId="6">[5]Titul!#REF!</definedName>
    <definedName name="Podkapitola" localSheetId="7">#REF!</definedName>
    <definedName name="Podkapitola" localSheetId="8">[6]Titul!#REF!</definedName>
    <definedName name="Podkapitola" localSheetId="9">[12]Titul!#REF!</definedName>
    <definedName name="Podkapitola" localSheetId="10">[7]Titul!#REF!</definedName>
    <definedName name="Podkapitola" localSheetId="11">#REF!</definedName>
    <definedName name="Podkapitola" localSheetId="12">[8]Titul!#REF!</definedName>
    <definedName name="Podkapitola">#REF!</definedName>
    <definedName name="podw" localSheetId="4">'[13]Rob. elektr.'!#REF!</definedName>
    <definedName name="podw" localSheetId="5">'[13]Rob. elektr.'!#REF!</definedName>
    <definedName name="podw">'[13]Rob. elektr.'!#REF!</definedName>
    <definedName name="poslední" localSheetId="4">#REF!</definedName>
    <definedName name="poslední" localSheetId="5">#REF!</definedName>
    <definedName name="poslední">#REF!</definedName>
    <definedName name="PracovniVerze" localSheetId="4">#REF!</definedName>
    <definedName name="PracovniVerze" localSheetId="5">#REF!</definedName>
    <definedName name="PracovniVerze" localSheetId="6">#REF!</definedName>
    <definedName name="PracovniVerze" localSheetId="7">#REF!</definedName>
    <definedName name="PracovniVerze" localSheetId="10">#REF!</definedName>
    <definedName name="PracovniVerze" localSheetId="11">#REF!</definedName>
    <definedName name="PracovniVerze">#REF!</definedName>
    <definedName name="Print_Area" localSheetId="1">Rekapitulace!$A$1:$E$34</definedName>
    <definedName name="Přehled" localSheetId="4">#REF!</definedName>
    <definedName name="Přehled" localSheetId="5">#REF!</definedName>
    <definedName name="Přehled">#REF!</definedName>
    <definedName name="Přehled_2" localSheetId="4">#REF!</definedName>
    <definedName name="Přehled_2" localSheetId="5">#REF!</definedName>
    <definedName name="Přehled_2">#REF!</definedName>
    <definedName name="r_zie_dop" localSheetId="4">#REF!</definedName>
    <definedName name="r_zie_dop" localSheetId="5">#REF!</definedName>
    <definedName name="r_zie_dop">#REF!</definedName>
    <definedName name="r_zie_m" localSheetId="4">#REF!</definedName>
    <definedName name="r_zie_m" localSheetId="5">#REF!</definedName>
    <definedName name="r_zie_m">#REF!</definedName>
    <definedName name="r_zie_r" localSheetId="4">#REF!</definedName>
    <definedName name="r_zie_r" localSheetId="5">#REF!</definedName>
    <definedName name="r_zie_r">#REF!</definedName>
    <definedName name="Rekapitulace" localSheetId="4">#REF!</definedName>
    <definedName name="Rekapitulace" localSheetId="5">#REF!</definedName>
    <definedName name="Rekapitulace">#REF!</definedName>
    <definedName name="REKAPITULACE_2" localSheetId="4">'[1]SO 11.1A Výkaz výměr'!#REF!</definedName>
    <definedName name="REKAPITULACE_2" localSheetId="5">'[1]SO 11.1A Výkaz výměr'!#REF!</definedName>
    <definedName name="REKAPITULACE_2">'[1]SO 11.1A Výkaz výměr'!#REF!</definedName>
    <definedName name="RevDatum1" localSheetId="4">#REF!</definedName>
    <definedName name="RevDatum1" localSheetId="5">#REF!</definedName>
    <definedName name="RevDatum1" localSheetId="7">#REF!</definedName>
    <definedName name="RevDatum1" localSheetId="11">#REF!</definedName>
    <definedName name="RevDatum1">#REF!</definedName>
    <definedName name="RevDatum2" localSheetId="4">#REF!</definedName>
    <definedName name="RevDatum2" localSheetId="5">#REF!</definedName>
    <definedName name="RevDatum2" localSheetId="7">#REF!</definedName>
    <definedName name="RevDatum2" localSheetId="11">#REF!</definedName>
    <definedName name="RevDatum2">#REF!</definedName>
    <definedName name="RevDatum3" localSheetId="4">#REF!</definedName>
    <definedName name="RevDatum3" localSheetId="5">#REF!</definedName>
    <definedName name="RevDatum3" localSheetId="7">#REF!</definedName>
    <definedName name="RevDatum3" localSheetId="11">#REF!</definedName>
    <definedName name="RevDatum3">#REF!</definedName>
    <definedName name="RevDatum4" localSheetId="4">#REF!</definedName>
    <definedName name="RevDatum4" localSheetId="5">#REF!</definedName>
    <definedName name="RevDatum4" localSheetId="7">#REF!</definedName>
    <definedName name="RevDatum4" localSheetId="11">#REF!</definedName>
    <definedName name="RevDatum4">#REF!</definedName>
    <definedName name="RevDatum5" localSheetId="4">#REF!</definedName>
    <definedName name="RevDatum5" localSheetId="5">#REF!</definedName>
    <definedName name="RevDatum5" localSheetId="7">#REF!</definedName>
    <definedName name="RevDatum5" localSheetId="11">#REF!</definedName>
    <definedName name="RevDatum5">#REF!</definedName>
    <definedName name="RevDatum6" localSheetId="4">#REF!</definedName>
    <definedName name="RevDatum6" localSheetId="5">#REF!</definedName>
    <definedName name="RevDatum6" localSheetId="7">#REF!</definedName>
    <definedName name="RevDatum6" localSheetId="11">#REF!</definedName>
    <definedName name="RevDatum6">#REF!</definedName>
    <definedName name="RevPopis1" localSheetId="4">#REF!</definedName>
    <definedName name="RevPopis1" localSheetId="5">#REF!</definedName>
    <definedName name="RevPopis1" localSheetId="7">#REF!</definedName>
    <definedName name="RevPopis1" localSheetId="11">#REF!</definedName>
    <definedName name="RevPopis1">#REF!</definedName>
    <definedName name="RevPopis2" localSheetId="4">#REF!</definedName>
    <definedName name="RevPopis2" localSheetId="5">#REF!</definedName>
    <definedName name="RevPopis2" localSheetId="7">#REF!</definedName>
    <definedName name="RevPopis2" localSheetId="11">#REF!</definedName>
    <definedName name="RevPopis2">#REF!</definedName>
    <definedName name="RevPopis3" localSheetId="4">#REF!</definedName>
    <definedName name="RevPopis3" localSheetId="5">#REF!</definedName>
    <definedName name="RevPopis3" localSheetId="7">#REF!</definedName>
    <definedName name="RevPopis3" localSheetId="11">#REF!</definedName>
    <definedName name="RevPopis3">#REF!</definedName>
    <definedName name="RevPopis4" localSheetId="4">#REF!</definedName>
    <definedName name="RevPopis4" localSheetId="5">#REF!</definedName>
    <definedName name="RevPopis4" localSheetId="7">#REF!</definedName>
    <definedName name="RevPopis4" localSheetId="11">#REF!</definedName>
    <definedName name="RevPopis4">#REF!</definedName>
    <definedName name="RevPopis5" localSheetId="4">#REF!</definedName>
    <definedName name="RevPopis5" localSheetId="5">#REF!</definedName>
    <definedName name="RevPopis5" localSheetId="7">#REF!</definedName>
    <definedName name="RevPopis5" localSheetId="11">#REF!</definedName>
    <definedName name="RevPopis5">#REF!</definedName>
    <definedName name="RevPopis6" localSheetId="4">#REF!</definedName>
    <definedName name="RevPopis6" localSheetId="5">#REF!</definedName>
    <definedName name="RevPopis6" localSheetId="7">#REF!</definedName>
    <definedName name="RevPopis6" localSheetId="11">#REF!</definedName>
    <definedName name="RevPopis6">#REF!</definedName>
    <definedName name="RevVypracoval1" localSheetId="4">#REF!</definedName>
    <definedName name="RevVypracoval1" localSheetId="5">#REF!</definedName>
    <definedName name="RevVypracoval1" localSheetId="7">#REF!</definedName>
    <definedName name="RevVypracoval1" localSheetId="11">#REF!</definedName>
    <definedName name="RevVypracoval1">#REF!</definedName>
    <definedName name="RevVypracoval2" localSheetId="4">#REF!</definedName>
    <definedName name="RevVypracoval2" localSheetId="5">#REF!</definedName>
    <definedName name="RevVypracoval2" localSheetId="7">#REF!</definedName>
    <definedName name="RevVypracoval2" localSheetId="11">#REF!</definedName>
    <definedName name="RevVypracoval2">#REF!</definedName>
    <definedName name="RevVypracoval3" localSheetId="4">#REF!</definedName>
    <definedName name="RevVypracoval3" localSheetId="5">#REF!</definedName>
    <definedName name="RevVypracoval3" localSheetId="7">#REF!</definedName>
    <definedName name="RevVypracoval3" localSheetId="11">#REF!</definedName>
    <definedName name="RevVypracoval3">#REF!</definedName>
    <definedName name="RevVypracoval4" localSheetId="4">#REF!</definedName>
    <definedName name="RevVypracoval4" localSheetId="5">#REF!</definedName>
    <definedName name="RevVypracoval4" localSheetId="7">#REF!</definedName>
    <definedName name="RevVypracoval4" localSheetId="11">#REF!</definedName>
    <definedName name="RevVypracoval4">#REF!</definedName>
    <definedName name="RevVypracoval5" localSheetId="4">#REF!</definedName>
    <definedName name="RevVypracoval5" localSheetId="5">#REF!</definedName>
    <definedName name="RevVypracoval5" localSheetId="7">#REF!</definedName>
    <definedName name="RevVypracoval5" localSheetId="11">#REF!</definedName>
    <definedName name="RevVypracoval5">#REF!</definedName>
    <definedName name="RevVypracoval6" localSheetId="4">#REF!</definedName>
    <definedName name="RevVypracoval6" localSheetId="5">#REF!</definedName>
    <definedName name="RevVypracoval6" localSheetId="7">#REF!</definedName>
    <definedName name="RevVypracoval6" localSheetId="11">#REF!</definedName>
    <definedName name="RevVypracoval6">#REF!</definedName>
    <definedName name="rg" localSheetId="4">#REF!</definedName>
    <definedName name="rg" localSheetId="5">#REF!</definedName>
    <definedName name="rg">#REF!</definedName>
    <definedName name="Rok_nabídky" localSheetId="4">#REF!</definedName>
    <definedName name="Rok_nabídky" localSheetId="5">#REF!</definedName>
    <definedName name="Rok_nabídky">#REF!</definedName>
    <definedName name="Rok_nabídky_2" localSheetId="4">#REF!</definedName>
    <definedName name="Rok_nabídky_2" localSheetId="5">#REF!</definedName>
    <definedName name="Rok_nabídky_2">#REF!</definedName>
    <definedName name="Rozpočet" localSheetId="4">#REF!</definedName>
    <definedName name="Rozpočet" localSheetId="5">#REF!</definedName>
    <definedName name="Rozpočet">#REF!</definedName>
    <definedName name="Sádrokartonové_konstrukce" localSheetId="4">'[1]SO 11.1A Výkaz výměr'!#REF!</definedName>
    <definedName name="Sádrokartonové_konstrukce" localSheetId="5">'[1]SO 11.1A Výkaz výměr'!#REF!</definedName>
    <definedName name="Sádrokartonové_konstrukce">'[1]SO 11.1A Výkaz výměr'!#REF!</definedName>
    <definedName name="SC" localSheetId="4">#REF!</definedName>
    <definedName name="SC" localSheetId="5">#REF!</definedName>
    <definedName name="SC">#REF!</definedName>
    <definedName name="SC_12" localSheetId="4">#REF!</definedName>
    <definedName name="SC_12" localSheetId="5">#REF!</definedName>
    <definedName name="SC_12">#REF!</definedName>
    <definedName name="SC_34" localSheetId="4">#REF!</definedName>
    <definedName name="SC_34" localSheetId="5">#REF!</definedName>
    <definedName name="SC_34">#REF!</definedName>
    <definedName name="SC_50" localSheetId="4">#REF!</definedName>
    <definedName name="SC_50" localSheetId="5">#REF!</definedName>
    <definedName name="SC_50">#REF!</definedName>
    <definedName name="SchvalenaVerze" localSheetId="4">#REF!</definedName>
    <definedName name="SchvalenaVerze" localSheetId="5">#REF!</definedName>
    <definedName name="SchvalenaVerze" localSheetId="6">#REF!</definedName>
    <definedName name="SchvalenaVerze" localSheetId="7">#REF!</definedName>
    <definedName name="SchvalenaVerze" localSheetId="10">#REF!</definedName>
    <definedName name="SchvalenaVerze" localSheetId="11">#REF!</definedName>
    <definedName name="SchvalenaVerze">#REF!</definedName>
    <definedName name="SO_01_01__Příprava_území" localSheetId="4">#REF!</definedName>
    <definedName name="SO_01_01__Příprava_území" localSheetId="5">#REF!</definedName>
    <definedName name="SO_01_01__Příprava_území">#REF!</definedName>
    <definedName name="SO_01_02_Vjezdy_a_výjezdy_na_staveniště" localSheetId="4">#REF!</definedName>
    <definedName name="SO_01_02_Vjezdy_a_výjezdy_na_staveniště" localSheetId="5">#REF!</definedName>
    <definedName name="SO_01_02_Vjezdy_a_výjezdy_na_staveniště">#REF!</definedName>
    <definedName name="SO_01_03_Vodovodní_přípojka_na_staveniště" localSheetId="4">#REF!</definedName>
    <definedName name="SO_01_03_Vodovodní_přípojka_na_staveniště" localSheetId="5">#REF!</definedName>
    <definedName name="SO_01_03_Vodovodní_přípojka_na_staveniště">#REF!</definedName>
    <definedName name="SO_01_04_Kanalizační_přípojka_na_staveniště" localSheetId="4">#REF!</definedName>
    <definedName name="SO_01_04_Kanalizační_přípojka_na_staveniště" localSheetId="5">#REF!</definedName>
    <definedName name="SO_01_04_Kanalizační_přípojka_na_staveniště">#REF!</definedName>
    <definedName name="SO_01_06_El._přípojka_pro_zařízení_staveniště" localSheetId="4">#REF!</definedName>
    <definedName name="SO_01_06_El._přípojka_pro_zařízení_staveniště" localSheetId="5">#REF!</definedName>
    <definedName name="SO_01_06_El._přípojka_pro_zařízení_staveniště">#REF!</definedName>
    <definedName name="SO_01_07_Telefonní_přípojka_staveniště" localSheetId="4">#REF!</definedName>
    <definedName name="SO_01_07_Telefonní_přípojka_staveniště" localSheetId="5">#REF!</definedName>
    <definedName name="SO_01_07_Telefonní_přípojka_staveniště">#REF!</definedName>
    <definedName name="SO_01_08_Ochrana_pěšího_provozu" localSheetId="4">#REF!</definedName>
    <definedName name="SO_01_08_Ochrana_pěšího_provozu" localSheetId="5">#REF!</definedName>
    <definedName name="SO_01_08_Ochrana_pěšího_provozu">#REF!</definedName>
    <definedName name="SO_01_12_Ochrana_inž.sítí" localSheetId="4">#REF!</definedName>
    <definedName name="SO_01_12_Ochrana_inž.sítí" localSheetId="5">#REF!</definedName>
    <definedName name="SO_01_12_Ochrana_inž.sítí">#REF!</definedName>
    <definedName name="SO_01_20_Rekonstrukce_v_odstavných_kolejích" localSheetId="4">#REF!</definedName>
    <definedName name="SO_01_20_Rekonstrukce_v_odstavných_kolejích" localSheetId="5">#REF!</definedName>
    <definedName name="SO_01_20_Rekonstrukce_v_odstavných_kolejích">#REF!</definedName>
    <definedName name="SO_01_21_Hloubené_tunely" localSheetId="4">#REF!</definedName>
    <definedName name="SO_01_21_Hloubené_tunely" localSheetId="5">#REF!</definedName>
    <definedName name="SO_01_21_Hloubené_tunely">#REF!</definedName>
    <definedName name="SO_04_22_Hloubené_tunely_v_ul._Trojská" localSheetId="4">#REF!</definedName>
    <definedName name="SO_04_22_Hloubené_tunely_v_ul._Trojská" localSheetId="5">#REF!</definedName>
    <definedName name="SO_04_22_Hloubené_tunely_v_ul._Trojská">#REF!</definedName>
    <definedName name="SO_05_21__Stanice_Kobylisy" localSheetId="4">#REF!</definedName>
    <definedName name="SO_05_21__Stanice_Kobylisy" localSheetId="5">#REF!</definedName>
    <definedName name="SO_05_21__Stanice_Kobylisy">#REF!</definedName>
    <definedName name="SO_06_21_Jednokolejné_tunely_před_st._Kobylisy" localSheetId="4">#REF!</definedName>
    <definedName name="SO_06_21_Jednokolejné_tunely_před_st._Kobylisy" localSheetId="5">#REF!</definedName>
    <definedName name="SO_06_21_Jednokolejné_tunely_před_st._Kobylisy">#REF!</definedName>
    <definedName name="SO_06_26_Ražená_HGB_v_km_14_960_L.K." localSheetId="4">#REF!</definedName>
    <definedName name="SO_06_26_Ražená_HGB_v_km_14_960_L.K." localSheetId="5">#REF!</definedName>
    <definedName name="SO_06_26_Ražená_HGB_v_km_14_960_L.K.">#REF!</definedName>
    <definedName name="SO_07_91_Větrací_objekty" localSheetId="4">#REF!</definedName>
    <definedName name="SO_07_91_Větrací_objekty" localSheetId="5">#REF!</definedName>
    <definedName name="SO_07_91_Větrací_objekty">#REF!</definedName>
    <definedName name="soupis1" localSheetId="4" hidden="1">{"'List1'!$A$1:$J$73"}</definedName>
    <definedName name="soupis1" localSheetId="2" hidden="1">{"'List1'!$A$1:$J$73"}</definedName>
    <definedName name="soupis1" localSheetId="3" hidden="1">{"'List1'!$A$1:$J$73"}</definedName>
    <definedName name="soupis1" localSheetId="5" hidden="1">{"'List1'!$A$1:$J$73"}</definedName>
    <definedName name="soupis1" localSheetId="6" hidden="1">{"'List1'!$A$1:$J$73"}</definedName>
    <definedName name="soupis1" localSheetId="7" hidden="1">{"'List1'!$A$1:$J$73"}</definedName>
    <definedName name="soupis1" localSheetId="8" hidden="1">{"'List1'!$A$1:$J$73"}</definedName>
    <definedName name="soupis1" localSheetId="9" hidden="1">{"'List1'!$A$1:$J$73"}</definedName>
    <definedName name="soupis1" localSheetId="10" hidden="1">{"'List1'!$A$1:$J$73"}</definedName>
    <definedName name="soupis1" localSheetId="11" hidden="1">{"'List1'!$A$1:$J$73"}</definedName>
    <definedName name="soupis1" localSheetId="12" hidden="1">{"'List1'!$A$1:$J$73"}</definedName>
    <definedName name="soupis1" hidden="1">{"'List1'!$A$1:$J$73"}</definedName>
    <definedName name="Specifikace" localSheetId="4">#REF!</definedName>
    <definedName name="Specifikace" localSheetId="5">#REF!</definedName>
    <definedName name="Specifikace">#REF!</definedName>
    <definedName name="Specifikace_2" localSheetId="4">#REF!</definedName>
    <definedName name="Specifikace_2" localSheetId="5">#REF!</definedName>
    <definedName name="Specifikace_2">#REF!</definedName>
    <definedName name="Spodek" localSheetId="4">#REF!</definedName>
    <definedName name="Spodek" localSheetId="5">#REF!</definedName>
    <definedName name="Spodek">#REF!</definedName>
    <definedName name="Stupen" localSheetId="4">#REF!</definedName>
    <definedName name="Stupen" localSheetId="5">#REF!</definedName>
    <definedName name="Stupen" localSheetId="7">#REF!</definedName>
    <definedName name="Stupen" localSheetId="11">#REF!</definedName>
    <definedName name="Stupen">#REF!</definedName>
    <definedName name="SWnákup" localSheetId="4">#REF!</definedName>
    <definedName name="SWnákup" localSheetId="5">#REF!</definedName>
    <definedName name="SWnákup">#REF!</definedName>
    <definedName name="SWprodej" localSheetId="4">#REF!</definedName>
    <definedName name="SWprodej" localSheetId="5">#REF!</definedName>
    <definedName name="SWprodej">#REF!</definedName>
    <definedName name="sz_be" localSheetId="4">#REF!</definedName>
    <definedName name="sz_be" localSheetId="5">#REF!</definedName>
    <definedName name="sz_be">#REF!</definedName>
    <definedName name="sz_ma" localSheetId="4">#REF!</definedName>
    <definedName name="sz_ma" localSheetId="5">#REF!</definedName>
    <definedName name="sz_ma">#REF!</definedName>
    <definedName name="sz_pf" localSheetId="4">#REF!</definedName>
    <definedName name="sz_pf" localSheetId="5">#REF!</definedName>
    <definedName name="sz_pf">#REF!</definedName>
    <definedName name="sz_sc" localSheetId="4">#REF!</definedName>
    <definedName name="sz_sc" localSheetId="5">#REF!</definedName>
    <definedName name="sz_sc">#REF!</definedName>
    <definedName name="sz_sch" localSheetId="4">#REF!</definedName>
    <definedName name="sz_sch" localSheetId="5">#REF!</definedName>
    <definedName name="sz_sch">#REF!</definedName>
    <definedName name="sz_so" localSheetId="4">#REF!</definedName>
    <definedName name="sz_so" localSheetId="5">#REF!</definedName>
    <definedName name="sz_so">#REF!</definedName>
    <definedName name="sz_sp" localSheetId="4">#REF!</definedName>
    <definedName name="sz_sp" localSheetId="5">#REF!</definedName>
    <definedName name="sz_sp">#REF!</definedName>
    <definedName name="sz_st" localSheetId="4">#REF!</definedName>
    <definedName name="sz_st" localSheetId="5">#REF!</definedName>
    <definedName name="sz_st">#REF!</definedName>
    <definedName name="T1_12" localSheetId="4">#REF!</definedName>
    <definedName name="T1_12" localSheetId="5">#REF!</definedName>
    <definedName name="T1_12">#REF!</definedName>
    <definedName name="T1_34" localSheetId="4">#REF!</definedName>
    <definedName name="T1_34" localSheetId="5">#REF!</definedName>
    <definedName name="T1_34">#REF!</definedName>
    <definedName name="T1_50" localSheetId="4">#REF!</definedName>
    <definedName name="T1_50" localSheetId="5">#REF!</definedName>
    <definedName name="T1_50">#REF!</definedName>
    <definedName name="tłu" localSheetId="4">#REF!</definedName>
    <definedName name="tłu" localSheetId="5">#REF!</definedName>
    <definedName name="tłu">#REF!</definedName>
    <definedName name="Typ">([2]MaR!$C$151:$C$161,[2]MaR!$C$44:$C$143)</definedName>
    <definedName name="Typ_2">([2]MaR!$C$151:$C$161,[2]MaR!$C$44:$C$143)</definedName>
    <definedName name="u" localSheetId="4">'[14]Roboty sanitarne'!#REF!</definedName>
    <definedName name="u" localSheetId="5">'[14]Roboty sanitarne'!#REF!</definedName>
    <definedName name="u">'[14]Roboty sanitarne'!#REF!</definedName>
    <definedName name="usd" localSheetId="4">#REF!</definedName>
    <definedName name="usd" localSheetId="5">#REF!</definedName>
    <definedName name="usd">#REF!</definedName>
    <definedName name="V.Č.30103" localSheetId="4" hidden="1">{"'List1'!$A$1:$J$73"}</definedName>
    <definedName name="V.Č.30103" localSheetId="2" hidden="1">{"'List1'!$A$1:$J$73"}</definedName>
    <definedName name="V.Č.30103" localSheetId="3" hidden="1">{"'List1'!$A$1:$J$73"}</definedName>
    <definedName name="V.Č.30103" localSheetId="5" hidden="1">{"'List1'!$A$1:$J$73"}</definedName>
    <definedName name="V.Č.30103" localSheetId="6" hidden="1">{"'List1'!$A$1:$J$73"}</definedName>
    <definedName name="V.Č.30103" localSheetId="7" hidden="1">{"'List1'!$A$1:$J$73"}</definedName>
    <definedName name="V.Č.30103" localSheetId="8" hidden="1">{"'List1'!$A$1:$J$73"}</definedName>
    <definedName name="V.Č.30103" localSheetId="9" hidden="1">{"'List1'!$A$1:$J$73"}</definedName>
    <definedName name="V.Č.30103" localSheetId="10" hidden="1">{"'List1'!$A$1:$J$73"}</definedName>
    <definedName name="V.Č.30103" localSheetId="11" hidden="1">{"'List1'!$A$1:$J$73"}</definedName>
    <definedName name="V.Č.30103" localSheetId="12" hidden="1">{"'List1'!$A$1:$J$73"}</definedName>
    <definedName name="V.Č.30103" hidden="1">{"'List1'!$A$1:$J$73"}</definedName>
    <definedName name="Vodorovné_konstrukce" localSheetId="4">'[10]SO 51.4 Výkaz výměr'!#REF!</definedName>
    <definedName name="Vodorovné_konstrukce" localSheetId="5">'[10]SO 51.4 Výkaz výměr'!#REF!</definedName>
    <definedName name="Vodorovné_konstrukce">'[10]SO 51.4 Výkaz výměr'!#REF!</definedName>
    <definedName name="VV" localSheetId="4">#REF!</definedName>
    <definedName name="VV" localSheetId="5">#REF!</definedName>
    <definedName name="VV" localSheetId="8">#REF!</definedName>
    <definedName name="VV">#REF!</definedName>
    <definedName name="Vypracoval" localSheetId="4">#REF!</definedName>
    <definedName name="Vypracoval" localSheetId="5">#REF!</definedName>
    <definedName name="Vypracoval" localSheetId="7">#REF!</definedName>
    <definedName name="Vypracoval" localSheetId="11">#REF!</definedName>
    <definedName name="Vypracoval">#REF!</definedName>
    <definedName name="VZT" localSheetId="4">#REF!</definedName>
    <definedName name="VZT" localSheetId="5">#REF!</definedName>
    <definedName name="VZT">#REF!</definedName>
    <definedName name="ZakazkaCislo" localSheetId="4">#REF!</definedName>
    <definedName name="ZakazkaCislo" localSheetId="5">#REF!</definedName>
    <definedName name="ZakazkaCislo" localSheetId="7">#REF!</definedName>
    <definedName name="ZakazkaCislo" localSheetId="11">#REF!</definedName>
    <definedName name="ZakazkaCislo">#REF!</definedName>
    <definedName name="Základy" localSheetId="4">'[10]SO 51.4 Výkaz výměr'!#REF!</definedName>
    <definedName name="Základy" localSheetId="5">'[10]SO 51.4 Výkaz výměr'!#REF!</definedName>
    <definedName name="Základy">'[10]SO 51.4 Výkaz výměr'!#REF!</definedName>
    <definedName name="zb" localSheetId="4">#REF!</definedName>
    <definedName name="zb" localSheetId="5">#REF!</definedName>
    <definedName name="zb">#REF!</definedName>
    <definedName name="zb_be" localSheetId="4">#REF!</definedName>
    <definedName name="zb_be" localSheetId="5">#REF!</definedName>
    <definedName name="zb_be">#REF!</definedName>
    <definedName name="zb_la" localSheetId="4">#REF!</definedName>
    <definedName name="zb_la" localSheetId="5">#REF!</definedName>
    <definedName name="zb_la">#REF!</definedName>
    <definedName name="zb_ła" localSheetId="4">#REF!</definedName>
    <definedName name="zb_ła" localSheetId="5">#REF!</definedName>
    <definedName name="zb_ła">#REF!</definedName>
    <definedName name="zb_ma" localSheetId="4">#REF!</definedName>
    <definedName name="zb_ma" localSheetId="5">#REF!</definedName>
    <definedName name="zb_ma">#REF!</definedName>
    <definedName name="zb_pf" localSheetId="4">#REF!</definedName>
    <definedName name="zb_pf" localSheetId="5">#REF!</definedName>
    <definedName name="zb_pf">#REF!</definedName>
    <definedName name="zb_rg" localSheetId="4">#REF!</definedName>
    <definedName name="zb_rg" localSheetId="5">#REF!</definedName>
    <definedName name="zb_rg">#REF!</definedName>
    <definedName name="zb_sc" localSheetId="4">#REF!</definedName>
    <definedName name="zb_sc" localSheetId="5">#REF!</definedName>
    <definedName name="zb_sc">#REF!</definedName>
    <definedName name="zb_sch" localSheetId="4">#REF!</definedName>
    <definedName name="zb_sch" localSheetId="5">#REF!</definedName>
    <definedName name="zb_sch">#REF!</definedName>
    <definedName name="zb_sp" localSheetId="4">#REF!</definedName>
    <definedName name="zb_sp" localSheetId="5">#REF!</definedName>
    <definedName name="zb_sp">#REF!</definedName>
    <definedName name="zb_st" localSheetId="4">#REF!</definedName>
    <definedName name="zb_st" localSheetId="5">#REF!</definedName>
    <definedName name="zb_st">#REF!</definedName>
    <definedName name="zb_stop" localSheetId="4">#REF!</definedName>
    <definedName name="zb_stop" localSheetId="5">#REF!</definedName>
    <definedName name="zb_stop">#REF!</definedName>
    <definedName name="Zemní_práce" localSheetId="4">'[10]SO 51.4 Výkaz výměr'!#REF!</definedName>
    <definedName name="Zemní_práce" localSheetId="5">'[10]SO 51.4 Výkaz výměr'!#REF!</definedName>
    <definedName name="Zemní_práce">'[10]SO 51.4 Výkaz výměr'!#REF!</definedName>
  </definedNames>
  <calcPr calcId="152511"/>
</workbook>
</file>

<file path=xl/calcChain.xml><?xml version="1.0" encoding="utf-8"?>
<calcChain xmlns="http://schemas.openxmlformats.org/spreadsheetml/2006/main">
  <c r="J157" i="36" l="1"/>
  <c r="I157" i="36"/>
  <c r="H157" i="36"/>
  <c r="K157" i="36" s="1"/>
  <c r="J156" i="36"/>
  <c r="I156" i="36"/>
  <c r="H156" i="36"/>
  <c r="K156" i="36" s="1"/>
  <c r="J155" i="36"/>
  <c r="I155" i="36"/>
  <c r="H155" i="36"/>
  <c r="K155" i="36" s="1"/>
  <c r="M154" i="36"/>
  <c r="L154" i="36"/>
  <c r="K152" i="36"/>
  <c r="J152" i="36"/>
  <c r="I152" i="36"/>
  <c r="H152" i="36"/>
  <c r="K151" i="36"/>
  <c r="J151" i="36"/>
  <c r="I151" i="36"/>
  <c r="H151" i="36"/>
  <c r="K150" i="36"/>
  <c r="J150" i="36"/>
  <c r="I150" i="36"/>
  <c r="H150" i="36"/>
  <c r="K149" i="36"/>
  <c r="J149" i="36"/>
  <c r="I149" i="36"/>
  <c r="H149" i="36"/>
  <c r="K148" i="36"/>
  <c r="J148" i="36"/>
  <c r="I148" i="36"/>
  <c r="H148" i="36"/>
  <c r="K147" i="36"/>
  <c r="J147" i="36"/>
  <c r="I147" i="36"/>
  <c r="H147" i="36"/>
  <c r="K146" i="36"/>
  <c r="J146" i="36"/>
  <c r="I146" i="36"/>
  <c r="H146" i="36"/>
  <c r="K145" i="36"/>
  <c r="J145" i="36"/>
  <c r="I145" i="36"/>
  <c r="H145" i="36"/>
  <c r="K144" i="36"/>
  <c r="J144" i="36"/>
  <c r="I144" i="36"/>
  <c r="H144" i="36"/>
  <c r="K143" i="36"/>
  <c r="K142" i="36" s="1"/>
  <c r="J143" i="36"/>
  <c r="I143" i="36"/>
  <c r="H143" i="36"/>
  <c r="M142" i="36"/>
  <c r="L142" i="36"/>
  <c r="K139" i="36"/>
  <c r="J139" i="36"/>
  <c r="I139" i="36"/>
  <c r="H139" i="36"/>
  <c r="K138" i="36"/>
  <c r="K132" i="36" s="1"/>
  <c r="J138" i="36"/>
  <c r="I138" i="36"/>
  <c r="H138" i="36"/>
  <c r="M132" i="36"/>
  <c r="L132" i="36"/>
  <c r="M130" i="36"/>
  <c r="J130" i="36"/>
  <c r="I130" i="36"/>
  <c r="H130" i="36"/>
  <c r="K130" i="36" s="1"/>
  <c r="M127" i="36"/>
  <c r="K127" i="36"/>
  <c r="J127" i="36"/>
  <c r="I127" i="36"/>
  <c r="H127" i="36"/>
  <c r="M126" i="36"/>
  <c r="L126" i="36"/>
  <c r="J122" i="36"/>
  <c r="I122" i="36"/>
  <c r="H122" i="36"/>
  <c r="K122" i="36" s="1"/>
  <c r="J120" i="36"/>
  <c r="I120" i="36"/>
  <c r="H120" i="36"/>
  <c r="K120" i="36" s="1"/>
  <c r="J119" i="36"/>
  <c r="I119" i="36"/>
  <c r="H119" i="36"/>
  <c r="K119" i="36" s="1"/>
  <c r="J116" i="36"/>
  <c r="I116" i="36"/>
  <c r="H116" i="36"/>
  <c r="K116" i="36" s="1"/>
  <c r="J115" i="36"/>
  <c r="I115" i="36"/>
  <c r="H115" i="36"/>
  <c r="K115" i="36" s="1"/>
  <c r="J112" i="36"/>
  <c r="I112" i="36"/>
  <c r="H112" i="36"/>
  <c r="K112" i="36" s="1"/>
  <c r="M109" i="36"/>
  <c r="J109" i="36"/>
  <c r="I109" i="36"/>
  <c r="H109" i="36"/>
  <c r="K109" i="36" s="1"/>
  <c r="M106" i="36"/>
  <c r="J106" i="36"/>
  <c r="I106" i="36"/>
  <c r="H106" i="36"/>
  <c r="K106" i="36" s="1"/>
  <c r="J105" i="36"/>
  <c r="I105" i="36"/>
  <c r="H105" i="36"/>
  <c r="K105" i="36" s="1"/>
  <c r="M103" i="36"/>
  <c r="J103" i="36"/>
  <c r="I103" i="36"/>
  <c r="H103" i="36"/>
  <c r="K103" i="36" s="1"/>
  <c r="M102" i="36"/>
  <c r="J102" i="36"/>
  <c r="I102" i="36"/>
  <c r="H102" i="36"/>
  <c r="K102" i="36" s="1"/>
  <c r="M101" i="36"/>
  <c r="J101" i="36"/>
  <c r="I101" i="36"/>
  <c r="H101" i="36"/>
  <c r="K101" i="36" s="1"/>
  <c r="M98" i="36"/>
  <c r="J98" i="36"/>
  <c r="I98" i="36"/>
  <c r="H98" i="36"/>
  <c r="K98" i="36" s="1"/>
  <c r="M97" i="36"/>
  <c r="J97" i="36"/>
  <c r="I97" i="36"/>
  <c r="H97" i="36"/>
  <c r="K97" i="36" s="1"/>
  <c r="M96" i="36"/>
  <c r="J96" i="36"/>
  <c r="I96" i="36"/>
  <c r="H96" i="36"/>
  <c r="K96" i="36" s="1"/>
  <c r="M95" i="36"/>
  <c r="K95" i="36"/>
  <c r="J95" i="36"/>
  <c r="I95" i="36"/>
  <c r="H95" i="36"/>
  <c r="M94" i="36"/>
  <c r="L94" i="36"/>
  <c r="J92" i="36"/>
  <c r="I92" i="36"/>
  <c r="H92" i="36"/>
  <c r="K92" i="36" s="1"/>
  <c r="J91" i="36"/>
  <c r="I91" i="36"/>
  <c r="H91" i="36"/>
  <c r="K91" i="36" s="1"/>
  <c r="J90" i="36"/>
  <c r="I90" i="36"/>
  <c r="H90" i="36"/>
  <c r="K90" i="36" s="1"/>
  <c r="J89" i="36"/>
  <c r="I89" i="36"/>
  <c r="H89" i="36"/>
  <c r="K89" i="36" s="1"/>
  <c r="J88" i="36"/>
  <c r="I88" i="36"/>
  <c r="H88" i="36"/>
  <c r="K88" i="36" s="1"/>
  <c r="M85" i="36"/>
  <c r="J85" i="36"/>
  <c r="I85" i="36"/>
  <c r="H85" i="36"/>
  <c r="K85" i="36" s="1"/>
  <c r="M84" i="36"/>
  <c r="J84" i="36"/>
  <c r="I84" i="36"/>
  <c r="H84" i="36"/>
  <c r="K84" i="36" s="1"/>
  <c r="M82" i="36"/>
  <c r="J82" i="36"/>
  <c r="I82" i="36"/>
  <c r="H82" i="36"/>
  <c r="K82" i="36" s="1"/>
  <c r="M81" i="36"/>
  <c r="K81" i="36"/>
  <c r="J81" i="36"/>
  <c r="I81" i="36"/>
  <c r="H81" i="36"/>
  <c r="M80" i="36"/>
  <c r="J80" i="36"/>
  <c r="I80" i="36"/>
  <c r="H80" i="36"/>
  <c r="K80" i="36" s="1"/>
  <c r="M79" i="36"/>
  <c r="L79" i="36"/>
  <c r="M77" i="36"/>
  <c r="K77" i="36"/>
  <c r="J77" i="36"/>
  <c r="I77" i="36"/>
  <c r="H77" i="36"/>
  <c r="M75" i="36"/>
  <c r="J75" i="36"/>
  <c r="I75" i="36"/>
  <c r="H75" i="36"/>
  <c r="K75" i="36" s="1"/>
  <c r="M74" i="36"/>
  <c r="J74" i="36"/>
  <c r="I74" i="36"/>
  <c r="H74" i="36"/>
  <c r="K74" i="36" s="1"/>
  <c r="M73" i="36"/>
  <c r="J73" i="36"/>
  <c r="I73" i="36"/>
  <c r="H73" i="36"/>
  <c r="K73" i="36" s="1"/>
  <c r="M72" i="36"/>
  <c r="K72" i="36"/>
  <c r="J72" i="36"/>
  <c r="I72" i="36"/>
  <c r="H72" i="36"/>
  <c r="K69" i="36"/>
  <c r="J69" i="36"/>
  <c r="I69" i="36"/>
  <c r="H69" i="36"/>
  <c r="K68" i="36"/>
  <c r="J68" i="36"/>
  <c r="I68" i="36"/>
  <c r="H68" i="36"/>
  <c r="K67" i="36"/>
  <c r="J67" i="36"/>
  <c r="I67" i="36"/>
  <c r="H67" i="36"/>
  <c r="K66" i="36"/>
  <c r="J66" i="36"/>
  <c r="I66" i="36"/>
  <c r="H66" i="36"/>
  <c r="K65" i="36"/>
  <c r="J65" i="36"/>
  <c r="I65" i="36"/>
  <c r="H65" i="36"/>
  <c r="M63" i="36"/>
  <c r="J63" i="36"/>
  <c r="I63" i="36"/>
  <c r="H63" i="36"/>
  <c r="K63" i="36" s="1"/>
  <c r="M62" i="36"/>
  <c r="J62" i="36"/>
  <c r="I62" i="36"/>
  <c r="H62" i="36"/>
  <c r="K62" i="36" s="1"/>
  <c r="M61" i="36"/>
  <c r="J61" i="36"/>
  <c r="I61" i="36"/>
  <c r="H61" i="36"/>
  <c r="K61" i="36" s="1"/>
  <c r="M60" i="36"/>
  <c r="J60" i="36"/>
  <c r="I60" i="36"/>
  <c r="H60" i="36"/>
  <c r="K60" i="36" s="1"/>
  <c r="M59" i="36"/>
  <c r="M56" i="36" s="1"/>
  <c r="J59" i="36"/>
  <c r="I59" i="36"/>
  <c r="H59" i="36"/>
  <c r="K59" i="36" s="1"/>
  <c r="M58" i="36"/>
  <c r="J58" i="36"/>
  <c r="I58" i="36"/>
  <c r="H58" i="36"/>
  <c r="K58" i="36" s="1"/>
  <c r="L56" i="36"/>
  <c r="M54" i="36"/>
  <c r="K54" i="36"/>
  <c r="J54" i="36"/>
  <c r="I54" i="36"/>
  <c r="H54" i="36"/>
  <c r="M52" i="36"/>
  <c r="J52" i="36"/>
  <c r="I52" i="36"/>
  <c r="H52" i="36"/>
  <c r="K52" i="36" s="1"/>
  <c r="M51" i="36"/>
  <c r="J51" i="36"/>
  <c r="I51" i="36"/>
  <c r="H51" i="36"/>
  <c r="K51" i="36" s="1"/>
  <c r="M49" i="36"/>
  <c r="J49" i="36"/>
  <c r="I49" i="36"/>
  <c r="H49" i="36"/>
  <c r="K49" i="36" s="1"/>
  <c r="M48" i="36"/>
  <c r="J48" i="36"/>
  <c r="I48" i="36"/>
  <c r="H48" i="36"/>
  <c r="K48" i="36" s="1"/>
  <c r="M46" i="36"/>
  <c r="K46" i="36"/>
  <c r="J46" i="36"/>
  <c r="I46" i="36"/>
  <c r="H46" i="36"/>
  <c r="M45" i="36"/>
  <c r="J45" i="36"/>
  <c r="I45" i="36"/>
  <c r="H45" i="36"/>
  <c r="K45" i="36" s="1"/>
  <c r="M44" i="36"/>
  <c r="L44" i="36"/>
  <c r="M42" i="36"/>
  <c r="J42" i="36"/>
  <c r="I42" i="36"/>
  <c r="H42" i="36"/>
  <c r="K42" i="36" s="1"/>
  <c r="M41" i="36"/>
  <c r="M10" i="36" s="1"/>
  <c r="J41" i="36"/>
  <c r="I41" i="36"/>
  <c r="H41" i="36"/>
  <c r="K41" i="36" s="1"/>
  <c r="M26" i="36"/>
  <c r="J26" i="36"/>
  <c r="I26" i="36"/>
  <c r="H26" i="36"/>
  <c r="K26" i="36" s="1"/>
  <c r="M11" i="36"/>
  <c r="J11" i="36"/>
  <c r="I11" i="36"/>
  <c r="H11" i="36"/>
  <c r="K11" i="36" s="1"/>
  <c r="L10" i="36"/>
  <c r="L9" i="36" s="1"/>
  <c r="K126" i="36" l="1"/>
  <c r="K44" i="36"/>
  <c r="K79" i="36"/>
  <c r="K10" i="36"/>
  <c r="K94" i="36"/>
  <c r="K56" i="36"/>
  <c r="M9" i="36"/>
  <c r="K154" i="36"/>
  <c r="E24" i="4"/>
  <c r="E20" i="4"/>
  <c r="J71" i="35"/>
  <c r="I71" i="35"/>
  <c r="K71" i="35" s="1"/>
  <c r="H71" i="35"/>
  <c r="J70" i="35"/>
  <c r="I70" i="35"/>
  <c r="K70" i="35" s="1"/>
  <c r="H70" i="35"/>
  <c r="J69" i="35"/>
  <c r="I69" i="35"/>
  <c r="K69" i="35" s="1"/>
  <c r="H69" i="35"/>
  <c r="J68" i="35"/>
  <c r="I68" i="35"/>
  <c r="K68" i="35" s="1"/>
  <c r="H68" i="35"/>
  <c r="J67" i="35"/>
  <c r="I67" i="35"/>
  <c r="K67" i="35" s="1"/>
  <c r="H67" i="35"/>
  <c r="J66" i="35"/>
  <c r="I66" i="35"/>
  <c r="K66" i="35" s="1"/>
  <c r="H66" i="35"/>
  <c r="J65" i="35"/>
  <c r="I65" i="35"/>
  <c r="K65" i="35" s="1"/>
  <c r="H65" i="35"/>
  <c r="J64" i="35"/>
  <c r="I64" i="35"/>
  <c r="K64" i="35" s="1"/>
  <c r="H64" i="35"/>
  <c r="J63" i="35"/>
  <c r="I63" i="35"/>
  <c r="K63" i="35" s="1"/>
  <c r="H63" i="35"/>
  <c r="J60" i="35"/>
  <c r="I60" i="35"/>
  <c r="K60" i="35" s="1"/>
  <c r="H60" i="35"/>
  <c r="J59" i="35"/>
  <c r="I59" i="35"/>
  <c r="K59" i="35" s="1"/>
  <c r="H59" i="35"/>
  <c r="J58" i="35"/>
  <c r="I58" i="35"/>
  <c r="K58" i="35" s="1"/>
  <c r="H58" i="35"/>
  <c r="J57" i="35"/>
  <c r="I57" i="35"/>
  <c r="K57" i="35" s="1"/>
  <c r="H57" i="35"/>
  <c r="J56" i="35"/>
  <c r="I56" i="35"/>
  <c r="K56" i="35" s="1"/>
  <c r="H56" i="35"/>
  <c r="J55" i="35"/>
  <c r="I55" i="35"/>
  <c r="K55" i="35" s="1"/>
  <c r="H55" i="35"/>
  <c r="J54" i="35"/>
  <c r="I54" i="35"/>
  <c r="K54" i="35" s="1"/>
  <c r="H54" i="35"/>
  <c r="J53" i="35"/>
  <c r="I53" i="35"/>
  <c r="K53" i="35" s="1"/>
  <c r="H53" i="35"/>
  <c r="J52" i="35"/>
  <c r="I52" i="35"/>
  <c r="K52" i="35" s="1"/>
  <c r="H52" i="35"/>
  <c r="J45" i="35"/>
  <c r="K45" i="35" s="1"/>
  <c r="I45" i="35"/>
  <c r="H45" i="35"/>
  <c r="J44" i="35"/>
  <c r="K44" i="35" s="1"/>
  <c r="I44" i="35"/>
  <c r="H44" i="35"/>
  <c r="J43" i="35"/>
  <c r="K43" i="35" s="1"/>
  <c r="I43" i="35"/>
  <c r="H43" i="35"/>
  <c r="J42" i="35"/>
  <c r="K42" i="35" s="1"/>
  <c r="I42" i="35"/>
  <c r="H42" i="35"/>
  <c r="J41" i="35"/>
  <c r="K41" i="35" s="1"/>
  <c r="I41" i="35"/>
  <c r="H41" i="35"/>
  <c r="J40" i="35"/>
  <c r="K40" i="35" s="1"/>
  <c r="I40" i="35"/>
  <c r="H40" i="35"/>
  <c r="J39" i="35"/>
  <c r="K39" i="35" s="1"/>
  <c r="I39" i="35"/>
  <c r="H39" i="35"/>
  <c r="J38" i="35"/>
  <c r="K38" i="35" s="1"/>
  <c r="I38" i="35"/>
  <c r="H38" i="35"/>
  <c r="J37" i="35"/>
  <c r="K37" i="35" s="1"/>
  <c r="I37" i="35"/>
  <c r="H37" i="35"/>
  <c r="J36" i="35"/>
  <c r="K36" i="35" s="1"/>
  <c r="I36" i="35"/>
  <c r="H36" i="35"/>
  <c r="J35" i="35"/>
  <c r="K35" i="35" s="1"/>
  <c r="I35" i="35"/>
  <c r="H35" i="35"/>
  <c r="J34" i="35"/>
  <c r="K34" i="35" s="1"/>
  <c r="K33" i="35" s="1"/>
  <c r="I34" i="35"/>
  <c r="H34" i="35"/>
  <c r="K27" i="35"/>
  <c r="J27" i="35"/>
  <c r="I27" i="35"/>
  <c r="H27" i="35"/>
  <c r="J11" i="35"/>
  <c r="I11" i="35"/>
  <c r="K11" i="35" s="1"/>
  <c r="K10" i="35" s="1"/>
  <c r="H11" i="35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K49" i="34" s="1"/>
  <c r="K47" i="34" s="1"/>
  <c r="H50" i="34"/>
  <c r="H49" i="34"/>
  <c r="K48" i="34"/>
  <c r="J48" i="34"/>
  <c r="I48" i="34"/>
  <c r="H48" i="34"/>
  <c r="H47" i="34" s="1"/>
  <c r="J46" i="34"/>
  <c r="I46" i="34"/>
  <c r="K46" i="34" s="1"/>
  <c r="K45" i="34" s="1"/>
  <c r="H46" i="34"/>
  <c r="H45" i="34"/>
  <c r="K44" i="34"/>
  <c r="J44" i="34"/>
  <c r="I44" i="34"/>
  <c r="H44" i="34"/>
  <c r="K43" i="34"/>
  <c r="J43" i="34"/>
  <c r="I43" i="34"/>
  <c r="H43" i="34"/>
  <c r="H42" i="34" s="1"/>
  <c r="K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J34" i="34"/>
  <c r="I34" i="34"/>
  <c r="K34" i="34" s="1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J27" i="34"/>
  <c r="I27" i="34"/>
  <c r="K27" i="34" s="1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H14" i="34"/>
  <c r="K13" i="34"/>
  <c r="J13" i="34"/>
  <c r="I13" i="34"/>
  <c r="H13" i="34"/>
  <c r="K12" i="34"/>
  <c r="J12" i="34"/>
  <c r="I12" i="34"/>
  <c r="H12" i="34"/>
  <c r="K11" i="34"/>
  <c r="J11" i="34"/>
  <c r="I11" i="34"/>
  <c r="H11" i="34"/>
  <c r="H10" i="34" s="1"/>
  <c r="H9" i="34" s="1"/>
  <c r="K10" i="34"/>
  <c r="J70" i="33"/>
  <c r="K70" i="33" s="1"/>
  <c r="I70" i="33"/>
  <c r="H70" i="33"/>
  <c r="J69" i="33"/>
  <c r="K69" i="33" s="1"/>
  <c r="I69" i="33"/>
  <c r="H69" i="33"/>
  <c r="J68" i="33"/>
  <c r="K68" i="33" s="1"/>
  <c r="I68" i="33"/>
  <c r="H68" i="33"/>
  <c r="J67" i="33"/>
  <c r="K67" i="33" s="1"/>
  <c r="I67" i="33"/>
  <c r="H67" i="33"/>
  <c r="J66" i="33"/>
  <c r="K66" i="33" s="1"/>
  <c r="I66" i="33"/>
  <c r="H66" i="33"/>
  <c r="J65" i="33"/>
  <c r="K65" i="33" s="1"/>
  <c r="I65" i="33"/>
  <c r="H65" i="33"/>
  <c r="J64" i="33"/>
  <c r="K64" i="33" s="1"/>
  <c r="I64" i="33"/>
  <c r="H64" i="33"/>
  <c r="J63" i="33"/>
  <c r="K63" i="33" s="1"/>
  <c r="I63" i="33"/>
  <c r="H63" i="33"/>
  <c r="J62" i="33"/>
  <c r="K62" i="33" s="1"/>
  <c r="K61" i="33" s="1"/>
  <c r="I62" i="33"/>
  <c r="H62" i="33"/>
  <c r="K59" i="33"/>
  <c r="J59" i="33"/>
  <c r="I59" i="33"/>
  <c r="H59" i="33"/>
  <c r="K58" i="33"/>
  <c r="J58" i="33"/>
  <c r="I58" i="33"/>
  <c r="H58" i="33"/>
  <c r="K57" i="33"/>
  <c r="J57" i="33"/>
  <c r="I57" i="33"/>
  <c r="H57" i="33"/>
  <c r="K56" i="33"/>
  <c r="J56" i="33"/>
  <c r="I56" i="33"/>
  <c r="H56" i="33"/>
  <c r="K55" i="33"/>
  <c r="J55" i="33"/>
  <c r="I55" i="33"/>
  <c r="H55" i="33"/>
  <c r="K54" i="33"/>
  <c r="J54" i="33"/>
  <c r="I54" i="33"/>
  <c r="H54" i="33"/>
  <c r="K53" i="33"/>
  <c r="J47" i="33"/>
  <c r="I47" i="33"/>
  <c r="K47" i="33" s="1"/>
  <c r="H47" i="33"/>
  <c r="J46" i="33"/>
  <c r="I46" i="33"/>
  <c r="K46" i="33" s="1"/>
  <c r="H46" i="33"/>
  <c r="J45" i="33"/>
  <c r="I45" i="33"/>
  <c r="K45" i="33" s="1"/>
  <c r="H45" i="33"/>
  <c r="J44" i="33"/>
  <c r="I44" i="33"/>
  <c r="K44" i="33" s="1"/>
  <c r="H44" i="33"/>
  <c r="J43" i="33"/>
  <c r="I43" i="33"/>
  <c r="K43" i="33" s="1"/>
  <c r="H43" i="33"/>
  <c r="J42" i="33"/>
  <c r="I42" i="33"/>
  <c r="K42" i="33" s="1"/>
  <c r="H42" i="33"/>
  <c r="J41" i="33"/>
  <c r="I41" i="33"/>
  <c r="K41" i="33" s="1"/>
  <c r="H41" i="33"/>
  <c r="J38" i="33"/>
  <c r="I38" i="33"/>
  <c r="K38" i="33" s="1"/>
  <c r="H38" i="33"/>
  <c r="J37" i="33"/>
  <c r="I37" i="33"/>
  <c r="K37" i="33" s="1"/>
  <c r="H37" i="33"/>
  <c r="J36" i="33"/>
  <c r="I36" i="33"/>
  <c r="K36" i="33" s="1"/>
  <c r="H36" i="33"/>
  <c r="J35" i="33"/>
  <c r="I35" i="33"/>
  <c r="K35" i="33" s="1"/>
  <c r="H35" i="33"/>
  <c r="J34" i="33"/>
  <c r="I34" i="33"/>
  <c r="K34" i="33" s="1"/>
  <c r="H34" i="33"/>
  <c r="J33" i="33"/>
  <c r="I33" i="33"/>
  <c r="K33" i="33" s="1"/>
  <c r="H33" i="33"/>
  <c r="J32" i="33"/>
  <c r="I32" i="33"/>
  <c r="K32" i="33" s="1"/>
  <c r="H32" i="33"/>
  <c r="J31" i="33"/>
  <c r="I31" i="33"/>
  <c r="K31" i="33" s="1"/>
  <c r="H31" i="33"/>
  <c r="J24" i="33"/>
  <c r="I24" i="33"/>
  <c r="K24" i="33" s="1"/>
  <c r="H24" i="33"/>
  <c r="J11" i="33"/>
  <c r="I11" i="33"/>
  <c r="K11" i="33" s="1"/>
  <c r="K10" i="33" s="1"/>
  <c r="H11" i="33"/>
  <c r="K9" i="36" l="1"/>
  <c r="E15" i="4" s="1"/>
  <c r="K62" i="35"/>
  <c r="K51" i="35"/>
  <c r="K9" i="35" s="1"/>
  <c r="E16" i="4" s="1"/>
  <c r="K14" i="34"/>
  <c r="K9" i="34" s="1"/>
  <c r="K30" i="33"/>
  <c r="K9" i="33" s="1"/>
  <c r="M30" i="23" l="1"/>
  <c r="J30" i="23"/>
  <c r="I30" i="23"/>
  <c r="H30" i="23"/>
  <c r="K30" i="23" s="1"/>
  <c r="M29" i="23"/>
  <c r="J29" i="23"/>
  <c r="I29" i="23"/>
  <c r="H29" i="23"/>
  <c r="K29" i="23" s="1"/>
  <c r="M28" i="23"/>
  <c r="J28" i="23"/>
  <c r="I28" i="23"/>
  <c r="H28" i="23"/>
  <c r="K28" i="23" s="1"/>
  <c r="M27" i="23"/>
  <c r="K27" i="23"/>
  <c r="J27" i="23"/>
  <c r="I27" i="23"/>
  <c r="M26" i="23"/>
  <c r="K26" i="23"/>
  <c r="J26" i="23"/>
  <c r="I26" i="23"/>
  <c r="M25" i="23"/>
  <c r="K25" i="23"/>
  <c r="J25" i="23"/>
  <c r="I25" i="23"/>
  <c r="H25" i="23"/>
  <c r="M24" i="23"/>
  <c r="J24" i="23"/>
  <c r="I24" i="23"/>
  <c r="H24" i="23"/>
  <c r="K24" i="23" s="1"/>
  <c r="M23" i="23"/>
  <c r="K23" i="23"/>
  <c r="J23" i="23"/>
  <c r="I23" i="23"/>
  <c r="H23" i="23"/>
  <c r="M22" i="23"/>
  <c r="J22" i="23"/>
  <c r="I22" i="23"/>
  <c r="H22" i="23"/>
  <c r="K22" i="23" s="1"/>
  <c r="M21" i="23"/>
  <c r="K21" i="23"/>
  <c r="J21" i="23"/>
  <c r="I21" i="23"/>
  <c r="H21" i="23"/>
  <c r="A21" i="23"/>
  <c r="A22" i="23" s="1"/>
  <c r="A23" i="23" s="1"/>
  <c r="A24" i="23" s="1"/>
  <c r="A25" i="23" s="1"/>
  <c r="A28" i="23" s="1"/>
  <c r="A29" i="23" s="1"/>
  <c r="A30" i="23" s="1"/>
  <c r="M20" i="23"/>
  <c r="M9" i="23" s="1"/>
  <c r="M8" i="23" s="1"/>
  <c r="J20" i="23"/>
  <c r="I20" i="23"/>
  <c r="H20" i="23"/>
  <c r="K20" i="23" s="1"/>
  <c r="M19" i="23"/>
  <c r="K19" i="23"/>
  <c r="J19" i="23"/>
  <c r="I19" i="23"/>
  <c r="H19" i="23"/>
  <c r="M18" i="23"/>
  <c r="M17" i="23"/>
  <c r="K17" i="23"/>
  <c r="J17" i="23"/>
  <c r="I17" i="23"/>
  <c r="H17" i="23"/>
  <c r="M16" i="23"/>
  <c r="J16" i="23"/>
  <c r="I16" i="23"/>
  <c r="H16" i="23"/>
  <c r="K16" i="23" s="1"/>
  <c r="M15" i="23"/>
  <c r="K15" i="23"/>
  <c r="J15" i="23"/>
  <c r="I15" i="23"/>
  <c r="H15" i="23"/>
  <c r="M14" i="23"/>
  <c r="J14" i="23"/>
  <c r="I14" i="23"/>
  <c r="H14" i="23"/>
  <c r="K14" i="23" s="1"/>
  <c r="M13" i="23"/>
  <c r="K13" i="23"/>
  <c r="J13" i="23"/>
  <c r="I13" i="23"/>
  <c r="H13" i="23"/>
  <c r="A13" i="23"/>
  <c r="A14" i="23" s="1"/>
  <c r="A15" i="23" s="1"/>
  <c r="A16" i="23" s="1"/>
  <c r="A17" i="23" s="1"/>
  <c r="M12" i="23"/>
  <c r="K12" i="23"/>
  <c r="J12" i="23"/>
  <c r="I12" i="23"/>
  <c r="H12" i="23"/>
  <c r="A12" i="23"/>
  <c r="M11" i="23"/>
  <c r="K11" i="23"/>
  <c r="J11" i="23"/>
  <c r="I11" i="23"/>
  <c r="J45" i="22"/>
  <c r="I45" i="22"/>
  <c r="H45" i="22"/>
  <c r="K45" i="22" s="1"/>
  <c r="J44" i="22"/>
  <c r="I44" i="22"/>
  <c r="H44" i="22"/>
  <c r="K44" i="22" s="1"/>
  <c r="J43" i="22"/>
  <c r="I43" i="22"/>
  <c r="H43" i="22"/>
  <c r="K43" i="22" s="1"/>
  <c r="J40" i="22"/>
  <c r="I40" i="22"/>
  <c r="H40" i="22"/>
  <c r="K40" i="22" s="1"/>
  <c r="J39" i="22"/>
  <c r="I39" i="22"/>
  <c r="H39" i="22"/>
  <c r="K39" i="22" s="1"/>
  <c r="J38" i="22"/>
  <c r="I38" i="22"/>
  <c r="H38" i="22"/>
  <c r="K38" i="22" s="1"/>
  <c r="J37" i="22"/>
  <c r="I37" i="22"/>
  <c r="H37" i="22"/>
  <c r="K37" i="22" s="1"/>
  <c r="J36" i="22"/>
  <c r="I36" i="22"/>
  <c r="H36" i="22"/>
  <c r="K36" i="22" s="1"/>
  <c r="J35" i="22"/>
  <c r="I35" i="22"/>
  <c r="H35" i="22"/>
  <c r="K35" i="22" s="1"/>
  <c r="J34" i="22"/>
  <c r="I34" i="22"/>
  <c r="H34" i="22"/>
  <c r="K34" i="22" s="1"/>
  <c r="J33" i="22"/>
  <c r="I33" i="22"/>
  <c r="H33" i="22"/>
  <c r="K33" i="22" s="1"/>
  <c r="J31" i="22"/>
  <c r="I31" i="22"/>
  <c r="H31" i="22"/>
  <c r="K31" i="22" s="1"/>
  <c r="J30" i="22"/>
  <c r="I30" i="22"/>
  <c r="H30" i="22"/>
  <c r="K30" i="22" s="1"/>
  <c r="J29" i="22"/>
  <c r="I29" i="22"/>
  <c r="H29" i="22"/>
  <c r="K29" i="22" s="1"/>
  <c r="J27" i="22"/>
  <c r="I27" i="22"/>
  <c r="H27" i="22"/>
  <c r="K27" i="22" s="1"/>
  <c r="J26" i="22"/>
  <c r="I26" i="22"/>
  <c r="H26" i="22"/>
  <c r="K26" i="22" s="1"/>
  <c r="J25" i="22"/>
  <c r="I25" i="22"/>
  <c r="H25" i="22"/>
  <c r="K25" i="22" s="1"/>
  <c r="J23" i="22"/>
  <c r="I23" i="22"/>
  <c r="H23" i="22"/>
  <c r="K23" i="22" s="1"/>
  <c r="J22" i="22"/>
  <c r="I22" i="22"/>
  <c r="H22" i="22"/>
  <c r="K22" i="22" s="1"/>
  <c r="J21" i="22"/>
  <c r="I21" i="22"/>
  <c r="H21" i="22"/>
  <c r="K21" i="22" s="1"/>
  <c r="J20" i="22"/>
  <c r="I20" i="22"/>
  <c r="H20" i="22"/>
  <c r="K20" i="22" s="1"/>
  <c r="J19" i="22"/>
  <c r="I19" i="22"/>
  <c r="H19" i="22"/>
  <c r="K19" i="22" s="1"/>
  <c r="J18" i="22"/>
  <c r="I18" i="22"/>
  <c r="H18" i="22"/>
  <c r="K18" i="22" s="1"/>
  <c r="J16" i="22"/>
  <c r="I16" i="22"/>
  <c r="H16" i="22"/>
  <c r="K16" i="22" s="1"/>
  <c r="J15" i="22"/>
  <c r="I15" i="22"/>
  <c r="H15" i="22"/>
  <c r="K15" i="22" s="1"/>
  <c r="J14" i="22"/>
  <c r="I14" i="22"/>
  <c r="H14" i="22"/>
  <c r="K14" i="22" s="1"/>
  <c r="J13" i="22"/>
  <c r="I13" i="22"/>
  <c r="H13" i="22"/>
  <c r="K13" i="22" s="1"/>
  <c r="J12" i="22"/>
  <c r="I12" i="22"/>
  <c r="H12" i="22"/>
  <c r="K12" i="22" s="1"/>
  <c r="J11" i="22"/>
  <c r="I11" i="22"/>
  <c r="H11" i="22"/>
  <c r="K11" i="22" s="1"/>
  <c r="M9" i="22"/>
  <c r="M8" i="22"/>
  <c r="J98" i="21"/>
  <c r="I98" i="21"/>
  <c r="H98" i="21"/>
  <c r="K98" i="21" s="1"/>
  <c r="J97" i="21"/>
  <c r="I97" i="21"/>
  <c r="H97" i="21"/>
  <c r="K97" i="21" s="1"/>
  <c r="J96" i="21"/>
  <c r="I96" i="21"/>
  <c r="H96" i="21"/>
  <c r="K96" i="21" s="1"/>
  <c r="K95" i="21"/>
  <c r="J95" i="21"/>
  <c r="I95" i="21"/>
  <c r="M94" i="21"/>
  <c r="K94" i="21"/>
  <c r="J94" i="21"/>
  <c r="I94" i="21"/>
  <c r="M93" i="21"/>
  <c r="J93" i="21"/>
  <c r="I93" i="21"/>
  <c r="H93" i="21"/>
  <c r="K93" i="21" s="1"/>
  <c r="M92" i="21"/>
  <c r="K92" i="21"/>
  <c r="J92" i="21"/>
  <c r="I92" i="21"/>
  <c r="H92" i="21"/>
  <c r="M91" i="21"/>
  <c r="K91" i="21"/>
  <c r="J91" i="21"/>
  <c r="I91" i="21"/>
  <c r="H91" i="21"/>
  <c r="M90" i="21"/>
  <c r="K90" i="21"/>
  <c r="J90" i="21"/>
  <c r="I90" i="21"/>
  <c r="H90" i="21"/>
  <c r="M89" i="21"/>
  <c r="J89" i="21"/>
  <c r="I89" i="21"/>
  <c r="H89" i="21"/>
  <c r="K89" i="21" s="1"/>
  <c r="M88" i="21"/>
  <c r="J88" i="21"/>
  <c r="I88" i="21"/>
  <c r="H88" i="21"/>
  <c r="K88" i="21" s="1"/>
  <c r="M87" i="21"/>
  <c r="K87" i="21"/>
  <c r="J87" i="21"/>
  <c r="I87" i="21"/>
  <c r="H87" i="21"/>
  <c r="M86" i="21"/>
  <c r="K86" i="21"/>
  <c r="J86" i="21"/>
  <c r="I86" i="21"/>
  <c r="H86" i="21"/>
  <c r="M85" i="21"/>
  <c r="K85" i="21"/>
  <c r="J85" i="21"/>
  <c r="I85" i="21"/>
  <c r="M84" i="21"/>
  <c r="J84" i="21"/>
  <c r="I84" i="21"/>
  <c r="H84" i="21"/>
  <c r="K84" i="21" s="1"/>
  <c r="M83" i="21"/>
  <c r="K83" i="21"/>
  <c r="J83" i="21"/>
  <c r="I83" i="21"/>
  <c r="H83" i="21"/>
  <c r="M82" i="21"/>
  <c r="K82" i="21"/>
  <c r="J82" i="21"/>
  <c r="I82" i="21"/>
  <c r="H82" i="21"/>
  <c r="M81" i="21"/>
  <c r="K81" i="21"/>
  <c r="J81" i="21"/>
  <c r="I81" i="21"/>
  <c r="M80" i="21"/>
  <c r="K80" i="21"/>
  <c r="J80" i="21"/>
  <c r="I80" i="21"/>
  <c r="H80" i="21"/>
  <c r="M79" i="21"/>
  <c r="J79" i="21"/>
  <c r="I79" i="21"/>
  <c r="H79" i="21"/>
  <c r="K79" i="21" s="1"/>
  <c r="M78" i="21"/>
  <c r="J78" i="21"/>
  <c r="I78" i="21"/>
  <c r="H78" i="21"/>
  <c r="K78" i="21" s="1"/>
  <c r="M77" i="21"/>
  <c r="K77" i="21"/>
  <c r="J77" i="21"/>
  <c r="I77" i="21"/>
  <c r="H77" i="21"/>
  <c r="M76" i="21"/>
  <c r="J76" i="21"/>
  <c r="I76" i="21"/>
  <c r="H76" i="21"/>
  <c r="K76" i="21" s="1"/>
  <c r="M75" i="21"/>
  <c r="J75" i="21"/>
  <c r="I75" i="21"/>
  <c r="H75" i="21"/>
  <c r="K75" i="21" s="1"/>
  <c r="M74" i="21"/>
  <c r="K74" i="21"/>
  <c r="J74" i="21"/>
  <c r="I74" i="21"/>
  <c r="H74" i="21"/>
  <c r="M73" i="21"/>
  <c r="J73" i="21"/>
  <c r="I73" i="21"/>
  <c r="H73" i="21"/>
  <c r="K73" i="21" s="1"/>
  <c r="M72" i="21"/>
  <c r="M71" i="21"/>
  <c r="J71" i="21"/>
  <c r="I71" i="21"/>
  <c r="H71" i="21"/>
  <c r="K71" i="21" s="1"/>
  <c r="M70" i="21"/>
  <c r="K70" i="21"/>
  <c r="J70" i="21"/>
  <c r="I70" i="21"/>
  <c r="H70" i="21"/>
  <c r="M69" i="21"/>
  <c r="K69" i="21"/>
  <c r="J69" i="21"/>
  <c r="I69" i="21"/>
  <c r="H69" i="21"/>
  <c r="M68" i="21"/>
  <c r="J68" i="21"/>
  <c r="I68" i="21"/>
  <c r="H68" i="21"/>
  <c r="K68" i="21" s="1"/>
  <c r="M67" i="21"/>
  <c r="J67" i="21"/>
  <c r="I67" i="21"/>
  <c r="H67" i="21"/>
  <c r="K67" i="21" s="1"/>
  <c r="M66" i="21"/>
  <c r="K66" i="21"/>
  <c r="J66" i="21"/>
  <c r="I66" i="21"/>
  <c r="H66" i="21"/>
  <c r="M65" i="21"/>
  <c r="K65" i="21"/>
  <c r="J65" i="21"/>
  <c r="I65" i="21"/>
  <c r="H65" i="21"/>
  <c r="M64" i="21"/>
  <c r="K64" i="21"/>
  <c r="J64" i="21"/>
  <c r="I64" i="21"/>
  <c r="H64" i="21"/>
  <c r="M63" i="21"/>
  <c r="J63" i="21"/>
  <c r="I63" i="21"/>
  <c r="H63" i="21"/>
  <c r="K63" i="21" s="1"/>
  <c r="M61" i="21"/>
  <c r="K61" i="21"/>
  <c r="J61" i="21"/>
  <c r="I61" i="21"/>
  <c r="H61" i="21"/>
  <c r="M60" i="21"/>
  <c r="K60" i="21"/>
  <c r="J60" i="21"/>
  <c r="I60" i="21"/>
  <c r="H60" i="21"/>
  <c r="M59" i="21"/>
  <c r="J59" i="21"/>
  <c r="I59" i="21"/>
  <c r="H59" i="21"/>
  <c r="K59" i="21" s="1"/>
  <c r="M58" i="21"/>
  <c r="K58" i="21"/>
  <c r="J58" i="21"/>
  <c r="I58" i="21"/>
  <c r="M57" i="21"/>
  <c r="J57" i="21"/>
  <c r="I57" i="21"/>
  <c r="H57" i="21"/>
  <c r="K57" i="21" s="1"/>
  <c r="M56" i="21"/>
  <c r="K56" i="21"/>
  <c r="J56" i="21"/>
  <c r="I56" i="21"/>
  <c r="H56" i="21"/>
  <c r="M55" i="21"/>
  <c r="K55" i="21"/>
  <c r="J55" i="21"/>
  <c r="I55" i="21"/>
  <c r="H55" i="21"/>
  <c r="M54" i="21"/>
  <c r="K54" i="21"/>
  <c r="J54" i="21"/>
  <c r="I54" i="21"/>
  <c r="H54" i="21"/>
  <c r="M53" i="21"/>
  <c r="J53" i="21"/>
  <c r="I53" i="21"/>
  <c r="H53" i="21"/>
  <c r="K53" i="21" s="1"/>
  <c r="M52" i="21"/>
  <c r="J52" i="21"/>
  <c r="I52" i="21"/>
  <c r="H52" i="21"/>
  <c r="K52" i="21" s="1"/>
  <c r="M51" i="21"/>
  <c r="M50" i="21"/>
  <c r="K50" i="21"/>
  <c r="J50" i="21"/>
  <c r="I50" i="21"/>
  <c r="H50" i="21"/>
  <c r="M49" i="21"/>
  <c r="J49" i="21"/>
  <c r="I49" i="21"/>
  <c r="H49" i="21"/>
  <c r="K49" i="21" s="1"/>
  <c r="M48" i="21"/>
  <c r="K48" i="21"/>
  <c r="J48" i="21"/>
  <c r="I48" i="21"/>
  <c r="H48" i="21"/>
  <c r="M47" i="21"/>
  <c r="J47" i="21"/>
  <c r="I47" i="21"/>
  <c r="H47" i="21"/>
  <c r="K47" i="21" s="1"/>
  <c r="M46" i="21"/>
  <c r="K46" i="21"/>
  <c r="J46" i="21"/>
  <c r="I46" i="21"/>
  <c r="H46" i="21"/>
  <c r="M45" i="21"/>
  <c r="J45" i="21"/>
  <c r="I45" i="21"/>
  <c r="H45" i="21"/>
  <c r="K45" i="21" s="1"/>
  <c r="M44" i="21"/>
  <c r="K44" i="21"/>
  <c r="J44" i="21"/>
  <c r="I44" i="21"/>
  <c r="H44" i="21"/>
  <c r="M43" i="21"/>
  <c r="K43" i="21"/>
  <c r="J43" i="21"/>
  <c r="I43" i="21"/>
  <c r="H43" i="21"/>
  <c r="M42" i="21"/>
  <c r="J42" i="21"/>
  <c r="I42" i="21"/>
  <c r="H42" i="21"/>
  <c r="K42" i="21" s="1"/>
  <c r="M40" i="21"/>
  <c r="J40" i="21"/>
  <c r="I40" i="21"/>
  <c r="H40" i="21"/>
  <c r="K40" i="21" s="1"/>
  <c r="M39" i="21"/>
  <c r="K39" i="21"/>
  <c r="J39" i="21"/>
  <c r="I39" i="21"/>
  <c r="H39" i="21"/>
  <c r="M38" i="21"/>
  <c r="K38" i="21"/>
  <c r="J38" i="21"/>
  <c r="I38" i="21"/>
  <c r="H38" i="21"/>
  <c r="M37" i="21"/>
  <c r="K37" i="21"/>
  <c r="J37" i="21"/>
  <c r="I37" i="21"/>
  <c r="H37" i="21"/>
  <c r="M36" i="21"/>
  <c r="J36" i="21"/>
  <c r="I36" i="21"/>
  <c r="H36" i="21"/>
  <c r="K36" i="21" s="1"/>
  <c r="M35" i="21"/>
  <c r="J35" i="21"/>
  <c r="I35" i="21"/>
  <c r="H35" i="21"/>
  <c r="K35" i="21" s="1"/>
  <c r="M34" i="21"/>
  <c r="K34" i="21"/>
  <c r="J34" i="21"/>
  <c r="I34" i="21"/>
  <c r="H34" i="21"/>
  <c r="M33" i="21"/>
  <c r="K33" i="21"/>
  <c r="J33" i="21"/>
  <c r="I33" i="21"/>
  <c r="H33" i="21"/>
  <c r="M32" i="21"/>
  <c r="J32" i="21"/>
  <c r="I32" i="21"/>
  <c r="H32" i="21"/>
  <c r="K32" i="21" s="1"/>
  <c r="M31" i="21"/>
  <c r="K31" i="21"/>
  <c r="J31" i="21"/>
  <c r="I31" i="21"/>
  <c r="H31" i="21"/>
  <c r="M30" i="21"/>
  <c r="J30" i="21"/>
  <c r="I30" i="21"/>
  <c r="H30" i="21"/>
  <c r="K30" i="21" s="1"/>
  <c r="M29" i="21"/>
  <c r="K29" i="21"/>
  <c r="J29" i="21"/>
  <c r="I29" i="21"/>
  <c r="H29" i="21"/>
  <c r="M28" i="21"/>
  <c r="J28" i="21"/>
  <c r="I28" i="21"/>
  <c r="H28" i="21"/>
  <c r="K28" i="21" s="1"/>
  <c r="M27" i="21"/>
  <c r="K27" i="21"/>
  <c r="J27" i="21"/>
  <c r="I27" i="21"/>
  <c r="H27" i="21"/>
  <c r="M26" i="21"/>
  <c r="K26" i="21"/>
  <c r="J26" i="21"/>
  <c r="I26" i="21"/>
  <c r="H26" i="21"/>
  <c r="M25" i="21"/>
  <c r="J25" i="21"/>
  <c r="I25" i="21"/>
  <c r="H25" i="21"/>
  <c r="K25" i="21" s="1"/>
  <c r="M24" i="21"/>
  <c r="J24" i="21"/>
  <c r="I24" i="21"/>
  <c r="H24" i="21"/>
  <c r="K24" i="21" s="1"/>
  <c r="M23" i="21"/>
  <c r="K23" i="21"/>
  <c r="J23" i="21"/>
  <c r="I23" i="21"/>
  <c r="H23" i="21"/>
  <c r="M22" i="21"/>
  <c r="K22" i="21"/>
  <c r="J22" i="21"/>
  <c r="I22" i="21"/>
  <c r="H22" i="21"/>
  <c r="M21" i="21"/>
  <c r="K21" i="21"/>
  <c r="J21" i="21"/>
  <c r="I21" i="21"/>
  <c r="H21" i="21"/>
  <c r="M20" i="21"/>
  <c r="J20" i="21"/>
  <c r="I20" i="21"/>
  <c r="H20" i="21"/>
  <c r="K20" i="21" s="1"/>
  <c r="M19" i="21"/>
  <c r="J19" i="21"/>
  <c r="I19" i="21"/>
  <c r="H19" i="21"/>
  <c r="K19" i="21" s="1"/>
  <c r="M18" i="21"/>
  <c r="K18" i="21"/>
  <c r="J18" i="21"/>
  <c r="I18" i="21"/>
  <c r="H18" i="21"/>
  <c r="M17" i="21"/>
  <c r="K17" i="21"/>
  <c r="J17" i="21"/>
  <c r="I17" i="21"/>
  <c r="H17" i="21"/>
  <c r="M16" i="21"/>
  <c r="J16" i="21"/>
  <c r="I16" i="21"/>
  <c r="H16" i="21"/>
  <c r="K16" i="21" s="1"/>
  <c r="M15" i="21"/>
  <c r="K15" i="21"/>
  <c r="J15" i="21"/>
  <c r="I15" i="21"/>
  <c r="H15" i="21"/>
  <c r="M14" i="21"/>
  <c r="J14" i="21"/>
  <c r="I14" i="21"/>
  <c r="H14" i="21"/>
  <c r="K14" i="21" s="1"/>
  <c r="M13" i="21"/>
  <c r="K13" i="21"/>
  <c r="J13" i="21"/>
  <c r="I13" i="21"/>
  <c r="H13" i="21"/>
  <c r="M12" i="21"/>
  <c r="M9" i="21" s="1"/>
  <c r="M8" i="21" s="1"/>
  <c r="J12" i="21"/>
  <c r="I12" i="21"/>
  <c r="H12" i="21"/>
  <c r="K12" i="21" s="1"/>
  <c r="M11" i="21"/>
  <c r="J11" i="21"/>
  <c r="I11" i="21"/>
  <c r="H11" i="21"/>
  <c r="K11" i="21" s="1"/>
  <c r="J68" i="20"/>
  <c r="I68" i="20"/>
  <c r="K68" i="20" s="1"/>
  <c r="H68" i="20"/>
  <c r="J67" i="20"/>
  <c r="I67" i="20"/>
  <c r="H67" i="20"/>
  <c r="J66" i="20"/>
  <c r="I66" i="20"/>
  <c r="H66" i="20"/>
  <c r="J63" i="20"/>
  <c r="I63" i="20"/>
  <c r="K63" i="20" s="1"/>
  <c r="H63" i="20"/>
  <c r="J62" i="20"/>
  <c r="I62" i="20"/>
  <c r="K62" i="20" s="1"/>
  <c r="H62" i="20"/>
  <c r="J61" i="20"/>
  <c r="I61" i="20"/>
  <c r="H61" i="20"/>
  <c r="J60" i="20"/>
  <c r="I60" i="20"/>
  <c r="K60" i="20" s="1"/>
  <c r="H60" i="20"/>
  <c r="J59" i="20"/>
  <c r="I59" i="20"/>
  <c r="H59" i="20"/>
  <c r="J58" i="20"/>
  <c r="I58" i="20"/>
  <c r="K58" i="20" s="1"/>
  <c r="H58" i="20"/>
  <c r="J57" i="20"/>
  <c r="I57" i="20"/>
  <c r="H57" i="20"/>
  <c r="J56" i="20"/>
  <c r="I56" i="20"/>
  <c r="K56" i="20" s="1"/>
  <c r="H56" i="20"/>
  <c r="J55" i="20"/>
  <c r="I55" i="20"/>
  <c r="H55" i="20"/>
  <c r="J54" i="20"/>
  <c r="I54" i="20"/>
  <c r="K54" i="20" s="1"/>
  <c r="H54" i="20"/>
  <c r="J53" i="20"/>
  <c r="I53" i="20"/>
  <c r="H53" i="20"/>
  <c r="J52" i="20"/>
  <c r="I52" i="20"/>
  <c r="K52" i="20" s="1"/>
  <c r="H52" i="20"/>
  <c r="J51" i="20"/>
  <c r="I51" i="20"/>
  <c r="H51" i="20"/>
  <c r="J50" i="20"/>
  <c r="I50" i="20"/>
  <c r="K50" i="20" s="1"/>
  <c r="H50" i="20"/>
  <c r="J49" i="20"/>
  <c r="I49" i="20"/>
  <c r="H49" i="20"/>
  <c r="J48" i="20"/>
  <c r="I48" i="20"/>
  <c r="K48" i="20" s="1"/>
  <c r="H48" i="20"/>
  <c r="J47" i="20"/>
  <c r="I47" i="20"/>
  <c r="H47" i="20"/>
  <c r="J46" i="20"/>
  <c r="I46" i="20"/>
  <c r="K46" i="20" s="1"/>
  <c r="H46" i="20"/>
  <c r="J45" i="20"/>
  <c r="I45" i="20"/>
  <c r="H45" i="20"/>
  <c r="J36" i="20"/>
  <c r="I36" i="20"/>
  <c r="K36" i="20" s="1"/>
  <c r="H36" i="20"/>
  <c r="J35" i="20"/>
  <c r="I35" i="20"/>
  <c r="H35" i="20"/>
  <c r="J34" i="20"/>
  <c r="I34" i="20"/>
  <c r="K34" i="20" s="1"/>
  <c r="H34" i="20"/>
  <c r="J33" i="20"/>
  <c r="I33" i="20"/>
  <c r="H33" i="20"/>
  <c r="J32" i="20"/>
  <c r="I32" i="20"/>
  <c r="K32" i="20" s="1"/>
  <c r="H32" i="20"/>
  <c r="J31" i="20"/>
  <c r="I31" i="20"/>
  <c r="H31" i="20"/>
  <c r="J30" i="20"/>
  <c r="I30" i="20"/>
  <c r="K30" i="20" s="1"/>
  <c r="H30" i="20"/>
  <c r="J29" i="20"/>
  <c r="I29" i="20"/>
  <c r="H29" i="20"/>
  <c r="L28" i="20"/>
  <c r="J26" i="20"/>
  <c r="I26" i="20"/>
  <c r="H26" i="20"/>
  <c r="J25" i="20"/>
  <c r="I25" i="20"/>
  <c r="K25" i="20" s="1"/>
  <c r="H25" i="20"/>
  <c r="J24" i="20"/>
  <c r="I24" i="20"/>
  <c r="H24" i="20"/>
  <c r="J23" i="20"/>
  <c r="I23" i="20"/>
  <c r="K23" i="20" s="1"/>
  <c r="H23" i="20"/>
  <c r="J22" i="20"/>
  <c r="I22" i="20"/>
  <c r="H22" i="20"/>
  <c r="J21" i="20"/>
  <c r="I21" i="20"/>
  <c r="K21" i="20" s="1"/>
  <c r="H21" i="20"/>
  <c r="J20" i="20"/>
  <c r="I20" i="20"/>
  <c r="H20" i="20"/>
  <c r="J19" i="20"/>
  <c r="I19" i="20"/>
  <c r="K19" i="20" s="1"/>
  <c r="H19" i="20"/>
  <c r="J16" i="20"/>
  <c r="I16" i="20"/>
  <c r="H16" i="20"/>
  <c r="J15" i="20"/>
  <c r="I15" i="20"/>
  <c r="H15" i="20"/>
  <c r="J14" i="20"/>
  <c r="I14" i="20"/>
  <c r="H14" i="20"/>
  <c r="J13" i="20"/>
  <c r="I13" i="20"/>
  <c r="K13" i="20" s="1"/>
  <c r="H13" i="20"/>
  <c r="J12" i="20"/>
  <c r="I12" i="20"/>
  <c r="H12" i="20"/>
  <c r="L10" i="20"/>
  <c r="L9" i="20"/>
  <c r="K66" i="20" l="1"/>
  <c r="K47" i="20"/>
  <c r="K51" i="20"/>
  <c r="K55" i="20"/>
  <c r="K59" i="20"/>
  <c r="K14" i="20"/>
  <c r="K20" i="20"/>
  <c r="K24" i="20"/>
  <c r="K31" i="20"/>
  <c r="K35" i="20"/>
  <c r="J9" i="20"/>
  <c r="K15" i="20"/>
  <c r="K9" i="23"/>
  <c r="K8" i="23"/>
  <c r="E27" i="4" s="1"/>
  <c r="K9" i="22"/>
  <c r="K8" i="22"/>
  <c r="E23" i="4" s="1"/>
  <c r="K9" i="21"/>
  <c r="K8" i="21" s="1"/>
  <c r="E19" i="4" s="1"/>
  <c r="K12" i="20"/>
  <c r="K16" i="20"/>
  <c r="K22" i="20"/>
  <c r="K26" i="20"/>
  <c r="K29" i="20"/>
  <c r="K33" i="20"/>
  <c r="K45" i="20"/>
  <c r="K49" i="20"/>
  <c r="K53" i="20"/>
  <c r="K57" i="20"/>
  <c r="K61" i="20"/>
  <c r="K67" i="20"/>
  <c r="I9" i="20"/>
  <c r="K9" i="20" l="1"/>
  <c r="E28" i="4" s="1"/>
  <c r="K199" i="19"/>
  <c r="K197" i="19"/>
  <c r="J198" i="19"/>
  <c r="K198" i="19" s="1"/>
  <c r="J199" i="19"/>
  <c r="J197" i="19"/>
  <c r="I198" i="19"/>
  <c r="I199" i="19"/>
  <c r="I197" i="19"/>
  <c r="H198" i="19"/>
  <c r="H199" i="19"/>
  <c r="H197" i="19"/>
  <c r="J193" i="19"/>
  <c r="I193" i="19"/>
  <c r="H193" i="19"/>
  <c r="J192" i="19"/>
  <c r="I192" i="19"/>
  <c r="H192" i="19"/>
  <c r="J191" i="19"/>
  <c r="I191" i="19"/>
  <c r="K191" i="19" s="1"/>
  <c r="H191" i="19"/>
  <c r="J190" i="19"/>
  <c r="I190" i="19"/>
  <c r="K190" i="19" s="1"/>
  <c r="H190" i="19"/>
  <c r="J189" i="19"/>
  <c r="I189" i="19"/>
  <c r="H189" i="19"/>
  <c r="J188" i="19"/>
  <c r="I188" i="19"/>
  <c r="H188" i="19"/>
  <c r="J187" i="19"/>
  <c r="I187" i="19"/>
  <c r="K187" i="19" s="1"/>
  <c r="H187" i="19"/>
  <c r="J186" i="19"/>
  <c r="I186" i="19"/>
  <c r="K186" i="19" s="1"/>
  <c r="H186" i="19"/>
  <c r="J184" i="19"/>
  <c r="I184" i="19"/>
  <c r="H184" i="19"/>
  <c r="J183" i="19"/>
  <c r="I183" i="19"/>
  <c r="H183" i="19"/>
  <c r="J182" i="19"/>
  <c r="I182" i="19"/>
  <c r="K182" i="19" s="1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K178" i="19" s="1"/>
  <c r="H178" i="19"/>
  <c r="J177" i="19"/>
  <c r="I177" i="19"/>
  <c r="H177" i="19"/>
  <c r="J176" i="19"/>
  <c r="I176" i="19"/>
  <c r="H176" i="19"/>
  <c r="J175" i="19"/>
  <c r="I175" i="19"/>
  <c r="H175" i="19"/>
  <c r="J172" i="19"/>
  <c r="I172" i="19"/>
  <c r="K172" i="19" s="1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K168" i="19" s="1"/>
  <c r="H168" i="19"/>
  <c r="J167" i="19"/>
  <c r="I167" i="19"/>
  <c r="H167" i="19"/>
  <c r="J166" i="19"/>
  <c r="I166" i="19"/>
  <c r="H166" i="19"/>
  <c r="J165" i="19"/>
  <c r="I165" i="19"/>
  <c r="H165" i="19"/>
  <c r="J163" i="19"/>
  <c r="I163" i="19"/>
  <c r="K163" i="19" s="1"/>
  <c r="H163" i="19"/>
  <c r="J162" i="19"/>
  <c r="I162" i="19"/>
  <c r="H162" i="19"/>
  <c r="J161" i="19"/>
  <c r="I161" i="19"/>
  <c r="H161" i="19"/>
  <c r="J160" i="19"/>
  <c r="I160" i="19"/>
  <c r="H160" i="19"/>
  <c r="J159" i="19"/>
  <c r="I159" i="19"/>
  <c r="H159" i="19"/>
  <c r="J158" i="19"/>
  <c r="I158" i="19"/>
  <c r="H158" i="19"/>
  <c r="J157" i="19"/>
  <c r="I157" i="19"/>
  <c r="H157" i="19"/>
  <c r="J156" i="19"/>
  <c r="I156" i="19"/>
  <c r="H156" i="19"/>
  <c r="J155" i="19"/>
  <c r="I155" i="19"/>
  <c r="K155" i="19" s="1"/>
  <c r="H155" i="19"/>
  <c r="J154" i="19"/>
  <c r="I154" i="19"/>
  <c r="H154" i="19"/>
  <c r="J151" i="19"/>
  <c r="I151" i="19"/>
  <c r="H151" i="19"/>
  <c r="J150" i="19"/>
  <c r="I150" i="19"/>
  <c r="H150" i="19"/>
  <c r="J149" i="19"/>
  <c r="I149" i="19"/>
  <c r="K149" i="19" s="1"/>
  <c r="H149" i="19"/>
  <c r="J148" i="19"/>
  <c r="I148" i="19"/>
  <c r="H148" i="19"/>
  <c r="J147" i="19"/>
  <c r="I147" i="19"/>
  <c r="H147" i="19"/>
  <c r="J146" i="19"/>
  <c r="I146" i="19"/>
  <c r="H146" i="19"/>
  <c r="J145" i="19"/>
  <c r="I145" i="19"/>
  <c r="K145" i="19" s="1"/>
  <c r="H145" i="19"/>
  <c r="J144" i="19"/>
  <c r="I144" i="19"/>
  <c r="H144" i="19"/>
  <c r="J142" i="19"/>
  <c r="I142" i="19"/>
  <c r="H142" i="19"/>
  <c r="J141" i="19"/>
  <c r="I141" i="19"/>
  <c r="H141" i="19"/>
  <c r="J140" i="19"/>
  <c r="I140" i="19"/>
  <c r="K140" i="19" s="1"/>
  <c r="H140" i="19"/>
  <c r="J139" i="19"/>
  <c r="I139" i="19"/>
  <c r="K139" i="19" s="1"/>
  <c r="H139" i="19"/>
  <c r="J138" i="19"/>
  <c r="I138" i="19"/>
  <c r="H138" i="19"/>
  <c r="J137" i="19"/>
  <c r="I137" i="19"/>
  <c r="H137" i="19"/>
  <c r="J136" i="19"/>
  <c r="I136" i="19"/>
  <c r="K136" i="19" s="1"/>
  <c r="H136" i="19"/>
  <c r="J135" i="19"/>
  <c r="I135" i="19"/>
  <c r="K135" i="19" s="1"/>
  <c r="H135" i="19"/>
  <c r="J134" i="19"/>
  <c r="I134" i="19"/>
  <c r="H134" i="19"/>
  <c r="J133" i="19"/>
  <c r="I133" i="19"/>
  <c r="H133" i="19"/>
  <c r="J122" i="19"/>
  <c r="I122" i="19"/>
  <c r="K122" i="19" s="1"/>
  <c r="H122" i="19"/>
  <c r="J121" i="19"/>
  <c r="I121" i="19"/>
  <c r="K121" i="19" s="1"/>
  <c r="H121" i="19"/>
  <c r="J120" i="19"/>
  <c r="I120" i="19"/>
  <c r="H120" i="19"/>
  <c r="J119" i="19"/>
  <c r="I119" i="19"/>
  <c r="H119" i="19"/>
  <c r="J118" i="19"/>
  <c r="I118" i="19"/>
  <c r="K118" i="19" s="1"/>
  <c r="H118" i="19"/>
  <c r="J117" i="19"/>
  <c r="I117" i="19"/>
  <c r="K117" i="19" s="1"/>
  <c r="H117" i="19"/>
  <c r="J116" i="19"/>
  <c r="I116" i="19"/>
  <c r="H116" i="19"/>
  <c r="J115" i="19"/>
  <c r="I115" i="19"/>
  <c r="H115" i="19"/>
  <c r="J114" i="19"/>
  <c r="I114" i="19"/>
  <c r="K114" i="19" s="1"/>
  <c r="H114" i="19"/>
  <c r="J110" i="19"/>
  <c r="I110" i="19"/>
  <c r="K110" i="19" s="1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K106" i="19" s="1"/>
  <c r="H106" i="19"/>
  <c r="J105" i="19"/>
  <c r="I105" i="19"/>
  <c r="H105" i="19"/>
  <c r="J104" i="19"/>
  <c r="I104" i="19"/>
  <c r="H104" i="19"/>
  <c r="J101" i="19"/>
  <c r="I101" i="19"/>
  <c r="K101" i="19" s="1"/>
  <c r="H101" i="19"/>
  <c r="J100" i="19"/>
  <c r="I100" i="19"/>
  <c r="K100" i="19" s="1"/>
  <c r="H100" i="19"/>
  <c r="J99" i="19"/>
  <c r="I99" i="19"/>
  <c r="H99" i="19"/>
  <c r="J98" i="19"/>
  <c r="I98" i="19"/>
  <c r="H98" i="19"/>
  <c r="J97" i="19"/>
  <c r="I97" i="19"/>
  <c r="K97" i="19" s="1"/>
  <c r="H97" i="19"/>
  <c r="J96" i="19"/>
  <c r="I96" i="19"/>
  <c r="K96" i="19" s="1"/>
  <c r="H96" i="19"/>
  <c r="J95" i="19"/>
  <c r="I95" i="19"/>
  <c r="H95" i="19"/>
  <c r="J94" i="19"/>
  <c r="I94" i="19"/>
  <c r="H94" i="19"/>
  <c r="J93" i="19"/>
  <c r="I93" i="19"/>
  <c r="K93" i="19" s="1"/>
  <c r="H93" i="19"/>
  <c r="J92" i="19"/>
  <c r="I92" i="19"/>
  <c r="K92" i="19" s="1"/>
  <c r="H92" i="19"/>
  <c r="J91" i="19"/>
  <c r="I91" i="19"/>
  <c r="H91" i="19"/>
  <c r="J90" i="19"/>
  <c r="I90" i="19"/>
  <c r="H90" i="19"/>
  <c r="J89" i="19"/>
  <c r="I89" i="19"/>
  <c r="K89" i="19" s="1"/>
  <c r="H89" i="19"/>
  <c r="J88" i="19"/>
  <c r="I88" i="19"/>
  <c r="K88" i="19" s="1"/>
  <c r="H88" i="19"/>
  <c r="L85" i="19"/>
  <c r="J83" i="19"/>
  <c r="I83" i="19"/>
  <c r="K83" i="19" s="1"/>
  <c r="H83" i="19"/>
  <c r="J80" i="19"/>
  <c r="I80" i="19"/>
  <c r="H80" i="19"/>
  <c r="J79" i="19"/>
  <c r="I79" i="19"/>
  <c r="H79" i="19"/>
  <c r="J78" i="19"/>
  <c r="I78" i="19"/>
  <c r="K78" i="19" s="1"/>
  <c r="H78" i="19"/>
  <c r="J77" i="19"/>
  <c r="I77" i="19"/>
  <c r="H77" i="19"/>
  <c r="J76" i="19"/>
  <c r="I76" i="19"/>
  <c r="H76" i="19"/>
  <c r="J75" i="19"/>
  <c r="I75" i="19"/>
  <c r="H75" i="19"/>
  <c r="J74" i="19"/>
  <c r="I74" i="19"/>
  <c r="K74" i="19" s="1"/>
  <c r="H74" i="19"/>
  <c r="J73" i="19"/>
  <c r="I73" i="19"/>
  <c r="K73" i="19" s="1"/>
  <c r="H73" i="19"/>
  <c r="J72" i="19"/>
  <c r="I72" i="19"/>
  <c r="H72" i="19"/>
  <c r="J71" i="19"/>
  <c r="I71" i="19"/>
  <c r="H71" i="19"/>
  <c r="J70" i="19"/>
  <c r="I70" i="19"/>
  <c r="K70" i="19" s="1"/>
  <c r="H70" i="19"/>
  <c r="J69" i="19"/>
  <c r="I69" i="19"/>
  <c r="K69" i="19" s="1"/>
  <c r="H69" i="19"/>
  <c r="J68" i="19"/>
  <c r="I68" i="19"/>
  <c r="H68" i="19"/>
  <c r="J67" i="19"/>
  <c r="I67" i="19"/>
  <c r="H67" i="19"/>
  <c r="J66" i="19"/>
  <c r="I66" i="19"/>
  <c r="K66" i="19" s="1"/>
  <c r="H66" i="19"/>
  <c r="J65" i="19"/>
  <c r="I65" i="19"/>
  <c r="K65" i="19" s="1"/>
  <c r="H65" i="19"/>
  <c r="J64" i="19"/>
  <c r="I64" i="19"/>
  <c r="H64" i="19"/>
  <c r="J60" i="19"/>
  <c r="I60" i="19"/>
  <c r="H60" i="19"/>
  <c r="J57" i="19"/>
  <c r="I57" i="19"/>
  <c r="K57" i="19" s="1"/>
  <c r="H57" i="19"/>
  <c r="J56" i="19"/>
  <c r="I56" i="19"/>
  <c r="K56" i="19" s="1"/>
  <c r="H56" i="19"/>
  <c r="J55" i="19"/>
  <c r="I55" i="19"/>
  <c r="H55" i="19"/>
  <c r="J54" i="19"/>
  <c r="I54" i="19"/>
  <c r="H54" i="19"/>
  <c r="J53" i="19"/>
  <c r="I53" i="19"/>
  <c r="K53" i="19" s="1"/>
  <c r="H53" i="19"/>
  <c r="J52" i="19"/>
  <c r="I52" i="19"/>
  <c r="K52" i="19" s="1"/>
  <c r="H52" i="19"/>
  <c r="J51" i="19"/>
  <c r="I51" i="19"/>
  <c r="H51" i="19"/>
  <c r="J50" i="19"/>
  <c r="I50" i="19"/>
  <c r="H50" i="19"/>
  <c r="J49" i="19"/>
  <c r="I49" i="19"/>
  <c r="K49" i="19" s="1"/>
  <c r="H49" i="19"/>
  <c r="J48" i="19"/>
  <c r="I48" i="19"/>
  <c r="K48" i="19" s="1"/>
  <c r="H48" i="19"/>
  <c r="J47" i="19"/>
  <c r="I47" i="19"/>
  <c r="H47" i="19"/>
  <c r="J46" i="19"/>
  <c r="I46" i="19"/>
  <c r="H46" i="19"/>
  <c r="J45" i="19"/>
  <c r="I45" i="19"/>
  <c r="K45" i="19" s="1"/>
  <c r="H45" i="19"/>
  <c r="J41" i="19"/>
  <c r="I41" i="19"/>
  <c r="K41" i="19" s="1"/>
  <c r="H41" i="19"/>
  <c r="J40" i="19"/>
  <c r="I40" i="19"/>
  <c r="H40" i="19"/>
  <c r="J39" i="19"/>
  <c r="I39" i="19"/>
  <c r="H39" i="19"/>
  <c r="J38" i="19"/>
  <c r="I38" i="19"/>
  <c r="K38" i="19" s="1"/>
  <c r="H38" i="19"/>
  <c r="J37" i="19"/>
  <c r="I37" i="19"/>
  <c r="K37" i="19" s="1"/>
  <c r="H37" i="19"/>
  <c r="J34" i="19"/>
  <c r="I34" i="19"/>
  <c r="H34" i="19"/>
  <c r="J33" i="19"/>
  <c r="I33" i="19"/>
  <c r="H33" i="19"/>
  <c r="J32" i="19"/>
  <c r="I32" i="19"/>
  <c r="K32" i="19" s="1"/>
  <c r="H32" i="19"/>
  <c r="J31" i="19"/>
  <c r="I31" i="19"/>
  <c r="K31" i="19" s="1"/>
  <c r="H31" i="19"/>
  <c r="J30" i="19"/>
  <c r="I30" i="19"/>
  <c r="H30" i="19"/>
  <c r="J29" i="19"/>
  <c r="I29" i="19"/>
  <c r="H29" i="19"/>
  <c r="J28" i="19"/>
  <c r="I28" i="19"/>
  <c r="K28" i="19" s="1"/>
  <c r="H28" i="19"/>
  <c r="J27" i="19"/>
  <c r="I27" i="19"/>
  <c r="K27" i="19" s="1"/>
  <c r="H27" i="19"/>
  <c r="J26" i="19"/>
  <c r="I26" i="19"/>
  <c r="H26" i="19"/>
  <c r="J25" i="19"/>
  <c r="I25" i="19"/>
  <c r="H25" i="19"/>
  <c r="J24" i="19"/>
  <c r="I24" i="19"/>
  <c r="K24" i="19" s="1"/>
  <c r="H24" i="19"/>
  <c r="J23" i="19"/>
  <c r="I23" i="19"/>
  <c r="K23" i="19" s="1"/>
  <c r="H23" i="19"/>
  <c r="J22" i="19"/>
  <c r="I22" i="19"/>
  <c r="H22" i="19"/>
  <c r="J21" i="19"/>
  <c r="I21" i="19"/>
  <c r="H21" i="19"/>
  <c r="J20" i="19"/>
  <c r="I20" i="19"/>
  <c r="K20" i="19" s="1"/>
  <c r="H20" i="19"/>
  <c r="J19" i="19"/>
  <c r="I19" i="19"/>
  <c r="K19" i="19" s="1"/>
  <c r="H19" i="19"/>
  <c r="J18" i="19"/>
  <c r="I18" i="19"/>
  <c r="H18" i="19"/>
  <c r="J17" i="19"/>
  <c r="I17" i="19"/>
  <c r="H17" i="19"/>
  <c r="J16" i="19"/>
  <c r="I16" i="19"/>
  <c r="K16" i="19" s="1"/>
  <c r="H16" i="19"/>
  <c r="J15" i="19"/>
  <c r="I15" i="19"/>
  <c r="K15" i="19" s="1"/>
  <c r="H15" i="19"/>
  <c r="J14" i="19"/>
  <c r="I14" i="19"/>
  <c r="H14" i="19"/>
  <c r="J13" i="19"/>
  <c r="I13" i="19"/>
  <c r="H13" i="19"/>
  <c r="L10" i="19"/>
  <c r="K177" i="19" l="1"/>
  <c r="K181" i="19"/>
  <c r="K167" i="19"/>
  <c r="K171" i="19"/>
  <c r="K154" i="19"/>
  <c r="K158" i="19"/>
  <c r="K162" i="19"/>
  <c r="K144" i="19"/>
  <c r="K148" i="19"/>
  <c r="K107" i="19"/>
  <c r="K77" i="19"/>
  <c r="L9" i="19"/>
  <c r="K14" i="19"/>
  <c r="K18" i="19"/>
  <c r="K22" i="19"/>
  <c r="K26" i="19"/>
  <c r="K30" i="19"/>
  <c r="K34" i="19"/>
  <c r="K40" i="19"/>
  <c r="K47" i="19"/>
  <c r="K91" i="19"/>
  <c r="K95" i="19"/>
  <c r="K99" i="19"/>
  <c r="K105" i="19"/>
  <c r="K109" i="19"/>
  <c r="K116" i="19"/>
  <c r="K120" i="19"/>
  <c r="K134" i="19"/>
  <c r="K138" i="19"/>
  <c r="K142" i="19"/>
  <c r="K147" i="19"/>
  <c r="K151" i="19"/>
  <c r="K157" i="19"/>
  <c r="K161" i="19"/>
  <c r="K166" i="19"/>
  <c r="K170" i="19"/>
  <c r="K176" i="19"/>
  <c r="K180" i="19"/>
  <c r="K184" i="19"/>
  <c r="K189" i="19"/>
  <c r="K193" i="19"/>
  <c r="K51" i="19"/>
  <c r="K55" i="19"/>
  <c r="K64" i="19"/>
  <c r="K68" i="19"/>
  <c r="K72" i="19"/>
  <c r="K76" i="19"/>
  <c r="K80" i="19"/>
  <c r="I9" i="19"/>
  <c r="K17" i="19"/>
  <c r="K21" i="19"/>
  <c r="K25" i="19"/>
  <c r="K29" i="19"/>
  <c r="K33" i="19"/>
  <c r="K39" i="19"/>
  <c r="K46" i="19"/>
  <c r="K50" i="19"/>
  <c r="K54" i="19"/>
  <c r="K60" i="19"/>
  <c r="K67" i="19"/>
  <c r="K71" i="19"/>
  <c r="K75" i="19"/>
  <c r="K79" i="19"/>
  <c r="J9" i="19"/>
  <c r="K13" i="19"/>
  <c r="K90" i="19"/>
  <c r="K94" i="19"/>
  <c r="K98" i="19"/>
  <c r="K104" i="19"/>
  <c r="K108" i="19"/>
  <c r="K115" i="19"/>
  <c r="K119" i="19"/>
  <c r="K133" i="19"/>
  <c r="K137" i="19"/>
  <c r="K141" i="19"/>
  <c r="K146" i="19"/>
  <c r="K150" i="19"/>
  <c r="K156" i="19"/>
  <c r="K160" i="19"/>
  <c r="K165" i="19"/>
  <c r="K169" i="19"/>
  <c r="K175" i="19"/>
  <c r="K179" i="19"/>
  <c r="K183" i="19"/>
  <c r="K188" i="19"/>
  <c r="K192" i="19"/>
  <c r="K9" i="19" l="1"/>
  <c r="E9" i="4" s="1"/>
  <c r="J61" i="18" l="1"/>
  <c r="I61" i="18"/>
  <c r="K61" i="18" s="1"/>
  <c r="H61" i="18"/>
  <c r="J60" i="18"/>
  <c r="I60" i="18"/>
  <c r="H60" i="18"/>
  <c r="J59" i="18"/>
  <c r="I59" i="18"/>
  <c r="K59" i="18" s="1"/>
  <c r="H59" i="18"/>
  <c r="J56" i="18"/>
  <c r="I56" i="18"/>
  <c r="K56" i="18" s="1"/>
  <c r="H56" i="18"/>
  <c r="J55" i="18"/>
  <c r="I55" i="18"/>
  <c r="K55" i="18" s="1"/>
  <c r="H55" i="18"/>
  <c r="J54" i="18"/>
  <c r="I54" i="18"/>
  <c r="H54" i="18"/>
  <c r="J53" i="18"/>
  <c r="I53" i="18"/>
  <c r="K53" i="18" s="1"/>
  <c r="H53" i="18"/>
  <c r="J52" i="18"/>
  <c r="I52" i="18"/>
  <c r="K52" i="18" s="1"/>
  <c r="H52" i="18"/>
  <c r="J51" i="18"/>
  <c r="I51" i="18"/>
  <c r="K51" i="18" s="1"/>
  <c r="H51" i="18"/>
  <c r="J50" i="18"/>
  <c r="I50" i="18"/>
  <c r="H50" i="18"/>
  <c r="J49" i="18"/>
  <c r="I49" i="18"/>
  <c r="K49" i="18" s="1"/>
  <c r="H49" i="18"/>
  <c r="J48" i="18"/>
  <c r="I48" i="18"/>
  <c r="H48" i="18"/>
  <c r="J47" i="18"/>
  <c r="I47" i="18"/>
  <c r="K47" i="18" s="1"/>
  <c r="H47" i="18"/>
  <c r="J46" i="18"/>
  <c r="I46" i="18"/>
  <c r="H46" i="18"/>
  <c r="J45" i="18"/>
  <c r="I45" i="18"/>
  <c r="K45" i="18" s="1"/>
  <c r="H45" i="18"/>
  <c r="J44" i="18"/>
  <c r="I44" i="18"/>
  <c r="H44" i="18"/>
  <c r="J43" i="18"/>
  <c r="I43" i="18"/>
  <c r="K43" i="18" s="1"/>
  <c r="H43" i="18"/>
  <c r="J42" i="18"/>
  <c r="I42" i="18"/>
  <c r="H42" i="18"/>
  <c r="J35" i="18"/>
  <c r="I35" i="18"/>
  <c r="K35" i="18" s="1"/>
  <c r="H35" i="18"/>
  <c r="J32" i="18"/>
  <c r="I32" i="18"/>
  <c r="K32" i="18" s="1"/>
  <c r="H32" i="18"/>
  <c r="J31" i="18"/>
  <c r="I31" i="18"/>
  <c r="K31" i="18" s="1"/>
  <c r="H31" i="18"/>
  <c r="L30" i="18"/>
  <c r="J28" i="18"/>
  <c r="I28" i="18"/>
  <c r="K28" i="18" s="1"/>
  <c r="H28" i="18"/>
  <c r="J27" i="18"/>
  <c r="I27" i="18"/>
  <c r="H27" i="18"/>
  <c r="J26" i="18"/>
  <c r="I26" i="18"/>
  <c r="K26" i="18" s="1"/>
  <c r="H26" i="18"/>
  <c r="J25" i="18"/>
  <c r="I25" i="18"/>
  <c r="K25" i="18" s="1"/>
  <c r="H25" i="18"/>
  <c r="J24" i="18"/>
  <c r="I24" i="18"/>
  <c r="K24" i="18" s="1"/>
  <c r="H24" i="18"/>
  <c r="J23" i="18"/>
  <c r="I23" i="18"/>
  <c r="H23" i="18"/>
  <c r="J20" i="18"/>
  <c r="I20" i="18"/>
  <c r="K20" i="18" s="1"/>
  <c r="H20" i="18"/>
  <c r="J19" i="18"/>
  <c r="I19" i="18"/>
  <c r="K19" i="18" s="1"/>
  <c r="H19" i="18"/>
  <c r="J18" i="18"/>
  <c r="I18" i="18"/>
  <c r="K18" i="18" s="1"/>
  <c r="H18" i="18"/>
  <c r="J17" i="18"/>
  <c r="I17" i="18"/>
  <c r="H17" i="18"/>
  <c r="J16" i="18"/>
  <c r="I16" i="18"/>
  <c r="K16" i="18" s="1"/>
  <c r="H16" i="18"/>
  <c r="J15" i="18"/>
  <c r="I15" i="18"/>
  <c r="K15" i="18" s="1"/>
  <c r="H15" i="18"/>
  <c r="J14" i="18"/>
  <c r="I14" i="18"/>
  <c r="K14" i="18" s="1"/>
  <c r="H14" i="18"/>
  <c r="J13" i="18"/>
  <c r="J9" i="18" s="1"/>
  <c r="I13" i="18"/>
  <c r="H13" i="18"/>
  <c r="L10" i="18"/>
  <c r="L9" i="18"/>
  <c r="K60" i="18" l="1"/>
  <c r="K54" i="18"/>
  <c r="K44" i="18"/>
  <c r="K48" i="18"/>
  <c r="K42" i="18"/>
  <c r="K46" i="18"/>
  <c r="K50" i="18"/>
  <c r="K23" i="18"/>
  <c r="K27" i="18"/>
  <c r="K17" i="18"/>
  <c r="K13" i="18"/>
  <c r="I9" i="18"/>
  <c r="K9" i="18" l="1"/>
  <c r="E12" i="4" s="1"/>
  <c r="E11" i="4" s="1"/>
  <c r="E26" i="4"/>
  <c r="E22" i="4"/>
  <c r="E14" i="4"/>
  <c r="E18" i="4"/>
  <c r="E8" i="4"/>
  <c r="E7" i="4" l="1"/>
  <c r="E30" i="4" s="1"/>
  <c r="E26" i="5"/>
  <c r="E5" i="5"/>
  <c r="K45" i="5"/>
  <c r="P42" i="5"/>
  <c r="P41" i="5"/>
  <c r="P40" i="5"/>
  <c r="P39" i="5"/>
  <c r="P38" i="5"/>
  <c r="R35" i="5"/>
  <c r="J35" i="5"/>
  <c r="E35" i="5"/>
  <c r="E44" i="5" l="1"/>
  <c r="S47" i="5" l="1"/>
  <c r="R47" i="5"/>
  <c r="O49" i="5" l="1"/>
  <c r="O48" i="5" s="1"/>
  <c r="S48" i="5" s="1"/>
  <c r="S49" i="5" l="1"/>
  <c r="R49" i="5"/>
  <c r="R50" i="5" s="1"/>
</calcChain>
</file>

<file path=xl/sharedStrings.xml><?xml version="1.0" encoding="utf-8"?>
<sst xmlns="http://schemas.openxmlformats.org/spreadsheetml/2006/main" count="1985" uniqueCount="802">
  <si>
    <t>REKAPITULACE STAVBY</t>
  </si>
  <si>
    <t>Stavba:</t>
  </si>
  <si>
    <t>Objednatel:</t>
  </si>
  <si>
    <t xml:space="preserve">Zhotovitel:   </t>
  </si>
  <si>
    <t>Kód</t>
  </si>
  <si>
    <t>Popis</t>
  </si>
  <si>
    <t>Cena bez DPH</t>
  </si>
  <si>
    <t>%</t>
  </si>
  <si>
    <t>Dokumentace skutečného provedení</t>
  </si>
  <si>
    <t>Zařízení staveniště</t>
  </si>
  <si>
    <t>Provozní vlivy</t>
  </si>
  <si>
    <t>PIK, s.r.o.</t>
  </si>
  <si>
    <t>01.</t>
  </si>
  <si>
    <t>Strojně technologická část</t>
  </si>
  <si>
    <t>02.</t>
  </si>
  <si>
    <t>KRYCÍ LIST ROZPOČTU</t>
  </si>
  <si>
    <t>Název stavby</t>
  </si>
  <si>
    <t>JKSO</t>
  </si>
  <si>
    <t xml:space="preserve"> </t>
  </si>
  <si>
    <t>Kód stavby</t>
  </si>
  <si>
    <t>13066</t>
  </si>
  <si>
    <t>Název objektu</t>
  </si>
  <si>
    <t>EČO</t>
  </si>
  <si>
    <t>Kód objektu</t>
  </si>
  <si>
    <t>1300661</t>
  </si>
  <si>
    <t>Název části</t>
  </si>
  <si>
    <t>Místo</t>
  </si>
  <si>
    <t>Přerov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</si>
  <si>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</si>
  <si>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</si>
  <si>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</si>
  <si>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</si>
  <si>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</si>
  <si>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</si>
  <si>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</si>
  <si>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</si>
  <si>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PIK s.r.o.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</si>
  <si>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</si>
  <si>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</si>
  <si>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</si>
  <si>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</si>
  <si>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</si>
  <si>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</si>
  <si>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</si>
  <si>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</si>
  <si>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</si>
  <si>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</si>
  <si>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</si>
  <si>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</si>
  <si>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</si>
  <si>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</si>
  <si>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</si>
  <si>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</si>
  <si>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</si>
  <si>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</si>
  <si>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</si>
  <si>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</si>
  <si>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</si>
  <si>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</si>
  <si>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</si>
  <si>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</si>
  <si>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</si>
  <si>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</si>
  <si>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</si>
  <si>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</si>
  <si>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</si>
  <si>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</si>
  <si>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</si>
  <si>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</si>
  <si>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</si>
  <si>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</si>
  <si>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</si>
  <si>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</si>
  <si>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</si>
  <si>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</si>
  <si>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</si>
  <si>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</si>
  <si>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</si>
  <si>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</si>
  <si>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</si>
  <si>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</si>
  <si>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</si>
  <si>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</si>
  <si>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</si>
  <si>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Chytka Vl.</t>
  </si>
  <si>
    <t>Ostat. náklady-rozp. rezerva</t>
  </si>
  <si>
    <t>SSHR</t>
  </si>
  <si>
    <t>03.</t>
  </si>
  <si>
    <t>m</t>
  </si>
  <si>
    <t>15</t>
  </si>
  <si>
    <t>Zemní práce</t>
  </si>
  <si>
    <t>Cena celkem</t>
  </si>
  <si>
    <t>Nátěry</t>
  </si>
  <si>
    <t>Podružný materiál</t>
  </si>
  <si>
    <t>ks</t>
  </si>
  <si>
    <t>Demontáže</t>
  </si>
  <si>
    <t>Kompletační činnost</t>
  </si>
  <si>
    <t>D2.</t>
  </si>
  <si>
    <t>Dokumentkých a technologických zařízení</t>
  </si>
  <si>
    <t>ASŘ a MaR</t>
  </si>
  <si>
    <t>hod</t>
  </si>
  <si>
    <t>RSA 2,5A Řadová svornice</t>
  </si>
  <si>
    <t>Část :</t>
  </si>
  <si>
    <t>SPRÁVA STÁTNÍCH HMOTNÝCH REZERV ČESKÉ REPUBLIKY</t>
  </si>
  <si>
    <t>SO / PS :</t>
  </si>
  <si>
    <t>Prof. Díl :</t>
  </si>
  <si>
    <t>P.Č.</t>
  </si>
  <si>
    <t>Kód položky</t>
  </si>
  <si>
    <t>MJ</t>
  </si>
  <si>
    <t>Množství celkem</t>
  </si>
  <si>
    <t>Dodávka jednotková</t>
  </si>
  <si>
    <t>Montáž jednotková</t>
  </si>
  <si>
    <t>Cena jednotková</t>
  </si>
  <si>
    <t>Dodávka
celkem</t>
  </si>
  <si>
    <t>Montáž
celkem</t>
  </si>
  <si>
    <t>Hmotnost jednotková</t>
  </si>
  <si>
    <t>Hmotnost
celkem</t>
  </si>
  <si>
    <t>Celkem</t>
  </si>
  <si>
    <t>1.1</t>
  </si>
  <si>
    <t>TRUBIČKOVÁ POJISTKA PRO PŘÍSTROJE, CHAR. F/35, NAPĚTÍ 250V, 160mA</t>
  </si>
  <si>
    <t>1.2</t>
  </si>
  <si>
    <t>ODDĚLOVACÍ BARIÉRA [EEx ia] IIC, 2 KANÁLY, NAPÁJENÍ 24VDC, např. KFD2-SR2-Ex2.W</t>
  </si>
  <si>
    <t>1.3</t>
  </si>
  <si>
    <t>4-vodičová svorka, Šedá, 2,5mm²</t>
  </si>
  <si>
    <t>1.4</t>
  </si>
  <si>
    <t>NOŽOVÁ POJISTKOVÁ SVORKA; POJISTKA ø5x30mm; 24V / 6,3A; LED</t>
  </si>
  <si>
    <t>1.5</t>
  </si>
  <si>
    <t>2-vodičová svorka, ŠEDÁ, 2,5mm²</t>
  </si>
  <si>
    <t>1.6</t>
  </si>
  <si>
    <t>1.7</t>
  </si>
  <si>
    <t>NASTAVITELNÝ ŠTÍTEK, ŠEDÁ</t>
  </si>
  <si>
    <t>Montážní materiál a práce</t>
  </si>
  <si>
    <t>2.1.1</t>
  </si>
  <si>
    <t>Kabel UNITRONIC EV CY (TP) 2x2x0,75mm2, včetně ukončení a označení štítky</t>
  </si>
  <si>
    <t>2.1.2</t>
  </si>
  <si>
    <t>Vodič CY6mm2 Z-Ž - ochranné pospojování včetně ukončení</t>
  </si>
  <si>
    <t>2.1.3</t>
  </si>
  <si>
    <t>Elektroinstalační trubka zinkovaná DN25</t>
  </si>
  <si>
    <t>2.1.4</t>
  </si>
  <si>
    <t>Ohebná elektroinstalační trubka DN16, Zóna 2</t>
  </si>
  <si>
    <t>2.1.5</t>
  </si>
  <si>
    <t>2.1.6</t>
  </si>
  <si>
    <t>Kabelový žlab s víkem, FeZn, 62/50, příslušenství</t>
  </si>
  <si>
    <t>2.1.7</t>
  </si>
  <si>
    <t>Pomocná ocelová konstrukce - obecně</t>
  </si>
  <si>
    <t>kg</t>
  </si>
  <si>
    <t>2.1.8</t>
  </si>
  <si>
    <t>2.1.9</t>
  </si>
  <si>
    <t>set</t>
  </si>
  <si>
    <t>2.1.10</t>
  </si>
  <si>
    <t>Utěsnění prostupů mezi požárními úseky</t>
  </si>
  <si>
    <t>Demontážní práce - neobsazeno</t>
  </si>
  <si>
    <t>Nátěry - neobsazeno</t>
  </si>
  <si>
    <t>Zemní a stavební práce - neobsazeno</t>
  </si>
  <si>
    <t>Speciální práce</t>
  </si>
  <si>
    <t>5.1</t>
  </si>
  <si>
    <t>SW práce PLC</t>
  </si>
  <si>
    <t>5.2</t>
  </si>
  <si>
    <t>SW práce SCX, včetně úprav mimických obrazovek</t>
  </si>
  <si>
    <t>5.3</t>
  </si>
  <si>
    <t>SW práce - změny a úpravy ŘS</t>
  </si>
  <si>
    <t>5.4</t>
  </si>
  <si>
    <t>Analýza stávajícího stavu, včetně výjezdu na místo</t>
  </si>
  <si>
    <t>5.5</t>
  </si>
  <si>
    <t>Dodavatelská dokumentace</t>
  </si>
  <si>
    <t>5.6</t>
  </si>
  <si>
    <t>5.7</t>
  </si>
  <si>
    <t>Požadavky na jiné profese - strojně-technologické</t>
  </si>
  <si>
    <t>5.8</t>
  </si>
  <si>
    <t>Přeznačení stávající elektrické výzbroje a výstroje</t>
  </si>
  <si>
    <t>5.9</t>
  </si>
  <si>
    <t>5.10</t>
  </si>
  <si>
    <t>Oživení, testování</t>
  </si>
  <si>
    <t>5.11</t>
  </si>
  <si>
    <t>Zkušební provoz, ASŘ, MaR</t>
  </si>
  <si>
    <t>5.12</t>
  </si>
  <si>
    <t>Zaškolení obsluhy, technická podpora</t>
  </si>
  <si>
    <t>5.13</t>
  </si>
  <si>
    <t>Úprava a doplnění manuálů</t>
  </si>
  <si>
    <t>5.14</t>
  </si>
  <si>
    <t>Provizoria při přepojování dotčené technologie</t>
  </si>
  <si>
    <t>5.15</t>
  </si>
  <si>
    <t>Výchozí revize, ITI, osvědčení, certifikáty</t>
  </si>
  <si>
    <t>5.16</t>
  </si>
  <si>
    <t>FAT - tovární test + testovací procedury</t>
  </si>
  <si>
    <t>5.17</t>
  </si>
  <si>
    <t>SAT - polní test + testovací procedury</t>
  </si>
  <si>
    <t>Přirážky</t>
  </si>
  <si>
    <t>6.1</t>
  </si>
  <si>
    <t>Doprava a ubytování</t>
  </si>
  <si>
    <t>6.2</t>
  </si>
  <si>
    <t>6.3</t>
  </si>
  <si>
    <t xml:space="preserve">ROZPOČET  </t>
  </si>
  <si>
    <t>Objekt:</t>
  </si>
  <si>
    <t>SPRÁVA STÁTNÍCH HMOTNÝCH REZERV</t>
  </si>
  <si>
    <t xml:space="preserve">Část:   </t>
  </si>
  <si>
    <t>01. Strojně technologická část</t>
  </si>
  <si>
    <t>MON</t>
  </si>
  <si>
    <t>Montáže</t>
  </si>
  <si>
    <t>Provozní zařízení - strojní zařízení</t>
  </si>
  <si>
    <t>kus</t>
  </si>
  <si>
    <t>Šroubení s víčkem, ELAFLEX, MB80 SS</t>
  </si>
  <si>
    <t>Př. spoj DN 150 / PN16, 8x M20x80, ČSN 13 1092,  (n-šroubů,  n-matic, 2n-věj. podložek, 1x těsnění)</t>
  </si>
  <si>
    <t>Trubka DN 150, pr. 168,3 x 5, ČSN 42 5715, mater. P265GH,</t>
  </si>
  <si>
    <t>Trubka DN 100, pr. 114,3 x 4, ČSN 42 5715, mater. P265GH,</t>
  </si>
  <si>
    <t>Trubka DN 80, pr. 88,9 x 3,6, ČSN 42 5715, mater. P265GH,</t>
  </si>
  <si>
    <t>Oblouk DN 150 (pr. 168,3x4,5), R= 1,5DN, 90°, EN 10253, mater. P265GH,</t>
  </si>
  <si>
    <t>Oblouk DN 150 (pr. 168,3x4,5), R= 1,5DN, 45°, EN 10253, mater. P265GH,</t>
  </si>
  <si>
    <t>T-kus DN150/150, pr. 168,3x4,5/168,3x4,5, EN 10253, mater. P265GH,</t>
  </si>
  <si>
    <t>T-kus redukovaný DN150/100, pr. 168,3x4,5/114,3x3,6, EN 10253, mater. P265GH,</t>
  </si>
  <si>
    <t>Příruba plochá DN 150, TYP 01, PN 16, EN 1092-1/01 B, mater. P265GH,</t>
  </si>
  <si>
    <t>Příruba plochá DN 100, TYP 01, PN 16, EN 1092-1/01 B, mater. P265GH,</t>
  </si>
  <si>
    <t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t>
  </si>
  <si>
    <t>Př. spoj DN 100 / PN16, 8x M16x75, ČSN 13 1092,  (n-šroubů,  n-matic, 2n-věj. podložek, 1x těsnění)</t>
  </si>
  <si>
    <t>Tyč L 50x50x5, EN 10056, mater. tř. 11,</t>
  </si>
  <si>
    <t>Ocelová deska tl. 8 mm, 150 x 150 mm, ČSN 42 5308, mater. 11 373,</t>
  </si>
  <si>
    <t>Chem. patrona, HVU M10 x 90, Hilti</t>
  </si>
  <si>
    <t>Kotevní šroub, HAS M10 x 90/21, Hilti</t>
  </si>
  <si>
    <t>Třmen pevný P1, DN150, ., ČSN 13 0725.0</t>
  </si>
  <si>
    <t>m2</t>
  </si>
  <si>
    <t>Ruční řezy trubky DN150</t>
  </si>
  <si>
    <t>Provozní zařízení - nátěry</t>
  </si>
  <si>
    <t>Potrubí (1x základní, 1x mezivrstva, 1x krycí nátěr)</t>
  </si>
  <si>
    <t>Armatury (1x základní, 1x mezivrstva)</t>
  </si>
  <si>
    <t>OK (1x základní, 1x mezivrstva, 1x krycí nátěr)</t>
  </si>
  <si>
    <t>kpl</t>
  </si>
  <si>
    <t>Provozní zařízení - ostatní</t>
  </si>
  <si>
    <t>Tlaková zkouška vč. přípravků</t>
  </si>
  <si>
    <t>Defektoskopická zkouška potrubí</t>
  </si>
  <si>
    <t>Doprava</t>
  </si>
  <si>
    <t>Vnitrostaveništní přesun</t>
  </si>
  <si>
    <t>Elektrická energie</t>
  </si>
  <si>
    <t>Inženýrská činnost</t>
  </si>
  <si>
    <t>Projektová dokumentace - provedení skutečného stavu</t>
  </si>
  <si>
    <t>NUS</t>
  </si>
  <si>
    <t>NUS01</t>
  </si>
  <si>
    <t>NUS02</t>
  </si>
  <si>
    <t>NUS03</t>
  </si>
  <si>
    <t>CZ</t>
  </si>
  <si>
    <t>Číslo stavby:</t>
  </si>
  <si>
    <t>T002/15/V00022496</t>
  </si>
  <si>
    <t>Heřmanův Městec - Technologie tunelů P1 a P3</t>
  </si>
  <si>
    <t>13.10.2015</t>
  </si>
  <si>
    <t>PS070.</t>
  </si>
  <si>
    <t>Řídící systém</t>
  </si>
  <si>
    <t>PS071.</t>
  </si>
  <si>
    <t>Úprava napájení ŘS</t>
  </si>
  <si>
    <t>Provozní rozvod silnoproudu</t>
  </si>
  <si>
    <t>PS220.1</t>
  </si>
  <si>
    <t>Technologické úpravy v tunelu P1</t>
  </si>
  <si>
    <t>Doplnění provozních čerpadel v nové ČS</t>
  </si>
  <si>
    <t>PS220.2</t>
  </si>
  <si>
    <t>Celkem bez DPH</t>
  </si>
  <si>
    <t>PS221</t>
  </si>
  <si>
    <t>Výměna odkalovacího čerpadla v tunelu P3</t>
  </si>
  <si>
    <t>PS230</t>
  </si>
  <si>
    <t>Úložiště PH</t>
  </si>
  <si>
    <t>Doplnění v rozváděčích ASŘ a MaR:</t>
  </si>
  <si>
    <t>+DT220.1 v SO220.1; 
+DT220.2 v SO220.2; 
+DT260 v SO260; 
+DT221 v SO221; 
+DT584 v SO584; 
+DT230 v SO520; 
+DT520 v SO520; 
+DT070 v SO070; 
UPS v Laboratoři v SO090</t>
  </si>
  <si>
    <t>KONEKTOR - VIDLICE, 9 PIN, CAN 9 V</t>
  </si>
  <si>
    <t>10</t>
  </si>
  <si>
    <t>ZÁLOŽNÍ ZDROJ UPS RACK 2U, ON-LINE, 230VAC, 2kVA 1/1, RELÉ PORT, AP160N-2K</t>
  </si>
  <si>
    <t>2</t>
  </si>
  <si>
    <t>AS 400 CARD: ( Normal open/Normal Close), RELAY_CARD</t>
  </si>
  <si>
    <t>ZÁLOŽNÍ ZDROJ UPS, ON-LINE, 230VAC, 1kVA 1/1, RELÉ PORT, ZP120N-1K</t>
  </si>
  <si>
    <t>1</t>
  </si>
  <si>
    <t>ZÁLOŽNÍ ZDROJ UPS, ON-LINE, 230VAC, 2kVA 1/1, RELÉ PORT, ZP120N-2K</t>
  </si>
  <si>
    <t>7</t>
  </si>
  <si>
    <t>27</t>
  </si>
  <si>
    <t>KONCOVÁ SVORKA BEZ ŠROUBŮ, 10mm, ŠEDÁ, 10mm</t>
  </si>
  <si>
    <t>9</t>
  </si>
  <si>
    <t>1.8</t>
  </si>
  <si>
    <t>Rozváděče pro galvanické oddělovače</t>
  </si>
  <si>
    <t>1.9</t>
  </si>
  <si>
    <t>Rozváděč pro galvanický oddělovač - IP66, ocel, - skříň 400x300x500 mm (ŠxHxV)</t>
  </si>
  <si>
    <t>1.10</t>
  </si>
  <si>
    <t>Galvanické oddělení + Transformátor 1-fázový 230/230V 2500VA</t>
  </si>
  <si>
    <t>1.11</t>
  </si>
  <si>
    <t>Jistič C16/1+N</t>
  </si>
  <si>
    <t>1.12</t>
  </si>
  <si>
    <t>2-vodičová svorka, ŠEDÁ, 4mm²</t>
  </si>
  <si>
    <t>1.13</t>
  </si>
  <si>
    <t>CYKY-J 3x2,5 - kabelové propoje</t>
  </si>
  <si>
    <t>1.14</t>
  </si>
  <si>
    <t>Switch UPS, provedení pro RACK</t>
  </si>
  <si>
    <t>2.2.1</t>
  </si>
  <si>
    <t>Demontáž stávajících UPS</t>
  </si>
  <si>
    <t>Zkušební provoz, ASŘ</t>
  </si>
  <si>
    <t>Nová ČS - PS220.1</t>
  </si>
  <si>
    <t>Rozvaděč ASŘ a MaR  +DT220.1 - doplnění</t>
  </si>
  <si>
    <t>TRUBIČKOVÁ POJISTKA PRO PŘÍSTROJE, CHAR. F/35, NAPĚTÍ 250V, 500mA</t>
  </si>
  <si>
    <t>TRUBIČKOVÁ POJISTKA PRO PŘÍSTROJE, CHAR. T/35, NAPĚTÍ 250V, 500mA</t>
  </si>
  <si>
    <t>2- PÓLOVÝ JISTIČ  4A; CHAR. D; Icu=10kA</t>
  </si>
  <si>
    <t>POMOCNÝ SPÍNACÍ KONTAKT K JISTIČI</t>
  </si>
  <si>
    <t>POMOCNÝ ROZPÍNACÍ KONTAKT K JISTIČI</t>
  </si>
  <si>
    <t>ODDĚLOVACÍ BARIÉRA [EEx ia] IIC, 1 KANÁL, NAPÁJENÍ 24VDC,PŘEVODNÍK Pt100 / ANALOG. SIGNÁL</t>
  </si>
  <si>
    <t>PŘEVODNÍK SIGNÁLU, 2 KANÁLY, 4÷20mA SMART/4÷20mA, NAPÁJENÍ 24VDC</t>
  </si>
  <si>
    <t>POMOCNÉ RELÉ 24VDC, 2x PŘEPÍNACÍ KONTAKT 8A</t>
  </si>
  <si>
    <t>LED MODUL; ZELENÁ; 6-24VDC; S OCHRANNOU DIODOU</t>
  </si>
  <si>
    <t>PLASTOVÁ SPONA; ČERNÝ</t>
  </si>
  <si>
    <t>POPISOVACÍ ŠTÍTEK</t>
  </si>
  <si>
    <t>PATICE; ČERNÝ; CÍVKA ODDĚLENÁ OD KONTAKTŮ</t>
  </si>
  <si>
    <t>STABILIZOVANÝ NAPÁJECÍ ZDROJ; 120..230VAC/24VDC/1,3A/30W</t>
  </si>
  <si>
    <t>1.15</t>
  </si>
  <si>
    <t>2-vodičová svorka, Zeleno-žlutá</t>
  </si>
  <si>
    <t>1.16</t>
  </si>
  <si>
    <t>2-vodičová svorka, Šedá</t>
  </si>
  <si>
    <t>1.17</t>
  </si>
  <si>
    <t>3-vodičová svorka, Šedá</t>
  </si>
  <si>
    <t>1.18</t>
  </si>
  <si>
    <t>4-vodičová svorka, Šedá</t>
  </si>
  <si>
    <t>1.19</t>
  </si>
  <si>
    <t>KONCOVÁ SVORKA BEZ ŠROUBŮ, 6mm, ŠEDÁ</t>
  </si>
  <si>
    <t>1.20</t>
  </si>
  <si>
    <t>1.21</t>
  </si>
  <si>
    <t>NOŽOVÁ POJISTKOVÁ SVORKA; POJISTKA ø5x30mm; 24V / 6,3A;</t>
  </si>
  <si>
    <t>1.22</t>
  </si>
  <si>
    <t>Technologie ASŘ a MaR - polní instrumentace +SO220.1</t>
  </si>
  <si>
    <t>KABELOVÁ VÝVODKA; M20x1,5; Exd; KABEL 4-8,5mm -  ISO 20 No4</t>
  </si>
  <si>
    <t>1.23</t>
  </si>
  <si>
    <t>KABELOVÁ VÝVODKA; M20x1,5; Exd; KABEL 8,5-16mm - ISO 20 No6</t>
  </si>
  <si>
    <t>1.24</t>
  </si>
  <si>
    <t xml:space="preserve">HLADINOVÝ LIMITNÍ SPÍNAČ, Exd IICT6,  (NO+NC), 19÷55VDC/19÷253VAC, </t>
  </si>
  <si>
    <t>1.25</t>
  </si>
  <si>
    <t xml:space="preserve">SNÍMAČ TLAKU, Ex d, 4÷20mA HART, </t>
  </si>
  <si>
    <t>1.26</t>
  </si>
  <si>
    <t>ODPOROVÝ TEPLOMĚR 1x-Pt100, 4-DRÁTOVÉ PROVEDENÍ</t>
  </si>
  <si>
    <t>Tunel P3 - PS221</t>
  </si>
  <si>
    <t>Rozvaděč ASŘ a MaR +DT221 - doplnění</t>
  </si>
  <si>
    <t>1.27</t>
  </si>
  <si>
    <t>S7 400 SM 431 KARTA ANALOG. VSTUPŮ, 8 x AI, 13bit</t>
  </si>
  <si>
    <t>1.28</t>
  </si>
  <si>
    <t xml:space="preserve">FRONT CONNECTOR FOR SIGNAL MODULES WITH SPRING CONTACTS, 48-PIN </t>
  </si>
  <si>
    <t>1.29</t>
  </si>
  <si>
    <t>TRUBIČKOVÁ POJISTKA PRO PŘÍSTROJE, CHAR. F/35, NAPĚTÍ 250V, 100mA</t>
  </si>
  <si>
    <t>1.30</t>
  </si>
  <si>
    <t>1.31</t>
  </si>
  <si>
    <t>1.32</t>
  </si>
  <si>
    <t>1.33</t>
  </si>
  <si>
    <t>1.34</t>
  </si>
  <si>
    <t>1.35</t>
  </si>
  <si>
    <t>2-vodičová svorka, ZELENO-ŽLUTÁ</t>
  </si>
  <si>
    <t>1.36</t>
  </si>
  <si>
    <t>4</t>
  </si>
  <si>
    <t>1.37</t>
  </si>
  <si>
    <t>1.38</t>
  </si>
  <si>
    <t>1.39</t>
  </si>
  <si>
    <t>NOŽOVÁ POJISTKOVÁ SVORKA; POJISTKA ø5x20,25,30mm; 24V / 6,3A; LED</t>
  </si>
  <si>
    <t>Technologie ASŘ a MaR - polní instrumentace +SO221</t>
  </si>
  <si>
    <t>1.40</t>
  </si>
  <si>
    <t>KABELOVÁ VÝVODKA; M20x1,5; Exd; KABEL 4-8,5mm</t>
  </si>
  <si>
    <t>Tunel P1 - PS220.2</t>
  </si>
  <si>
    <t>Rozvaděč ASŘ a MaR +DT220.2 - doplnění</t>
  </si>
  <si>
    <t>1.41</t>
  </si>
  <si>
    <t>S7 400 SM 422 KARTA DIG. VÝSTUPŮ, 32 x DO 24VDC 0,5A</t>
  </si>
  <si>
    <t>1.42</t>
  </si>
  <si>
    <t>1.43</t>
  </si>
  <si>
    <t>3</t>
  </si>
  <si>
    <t>1.44</t>
  </si>
  <si>
    <t>1.45</t>
  </si>
  <si>
    <t>ODDĚLOVACÍ BARIÉRA [EEx ia] IIC, 2 KANÁLY, NAPÁJENÍ 24VDC</t>
  </si>
  <si>
    <t>1.46</t>
  </si>
  <si>
    <t>1.47</t>
  </si>
  <si>
    <t>1.48</t>
  </si>
  <si>
    <t>1.49</t>
  </si>
  <si>
    <t>1.50</t>
  </si>
  <si>
    <t>1.51</t>
  </si>
  <si>
    <t>1.52</t>
  </si>
  <si>
    <t>14</t>
  </si>
  <si>
    <t>1.53</t>
  </si>
  <si>
    <t>1.54</t>
  </si>
  <si>
    <t>1.55</t>
  </si>
  <si>
    <t>KONCOVÁ SVORKA BEZ ŠROUBŮ, 10mm, ŠEDÁ</t>
  </si>
  <si>
    <t>1.56</t>
  </si>
  <si>
    <t>1.57</t>
  </si>
  <si>
    <t>Technologie ASŘ a MaR - polní instrumentace +SO220.2 a +SO584</t>
  </si>
  <si>
    <t>1.58</t>
  </si>
  <si>
    <t xml:space="preserve"> +SO220.1- Nová ČS</t>
  </si>
  <si>
    <t>KABEL; 300/500V; ø6,5mm - 115CY 2X1</t>
  </si>
  <si>
    <t>KABEL; MODRÝ PLÁŠŤ; 75VDC/50VAC; ø7,2mm - ÖLFLEX EB 4X1,5</t>
  </si>
  <si>
    <t>KABEL; 300/500V; ø11,6mm - CMFM 5G1</t>
  </si>
  <si>
    <t>KABEL; 250V; ø8,0mm - JYTY -J 5x1</t>
  </si>
  <si>
    <t>KABEL; 250V; ø8,7mm - JYTY -J 7x1</t>
  </si>
  <si>
    <t>Kabelový žlab s víkem, FeZn, 125/100, příslušenství</t>
  </si>
  <si>
    <t>2.1.11</t>
  </si>
  <si>
    <t>2.1.12</t>
  </si>
  <si>
    <t>2.1.13</t>
  </si>
  <si>
    <t>2.1.14</t>
  </si>
  <si>
    <t>Plastová chránička DN100</t>
  </si>
  <si>
    <t xml:space="preserve"> +SO221 - Tunel P3</t>
  </si>
  <si>
    <t>2.1.15</t>
  </si>
  <si>
    <t>KABEL; 250V; ø6,3mm; UNITRONIC Li2YCY (TP) 1x2x0,5</t>
  </si>
  <si>
    <t>2.1.16</t>
  </si>
  <si>
    <t>KABEL; 250V; ø7,4mm; JYTY -J 4x1</t>
  </si>
  <si>
    <t>2.1.17</t>
  </si>
  <si>
    <t>2.1.18</t>
  </si>
  <si>
    <t>40</t>
  </si>
  <si>
    <t>2.1.19</t>
  </si>
  <si>
    <t>Ohebná elektroinstalační trubka; P07/M10; UV odolná</t>
  </si>
  <si>
    <t>6</t>
  </si>
  <si>
    <t>2.1.20</t>
  </si>
  <si>
    <t>20</t>
  </si>
  <si>
    <t>2.1.21</t>
  </si>
  <si>
    <t xml:space="preserve"> +SO220.2 - Tunel P1; +SO584 - Koncové zařízení</t>
  </si>
  <si>
    <t>2.1.22</t>
  </si>
  <si>
    <t>KABEL; MODRÝ PLÁŠŤ; ø8,7mm; UNITRONIC EB CY (TP) 2x2x0,75</t>
  </si>
  <si>
    <t>2.1.23</t>
  </si>
  <si>
    <t>2.1.24</t>
  </si>
  <si>
    <t>2.1.25</t>
  </si>
  <si>
    <t>2.1.26</t>
  </si>
  <si>
    <t>Elektroinstalační trubka EN hliníková tuhá,  ø40 / 36,2mm</t>
  </si>
  <si>
    <t>2.1.27</t>
  </si>
  <si>
    <t>120</t>
  </si>
  <si>
    <t>2.1.28</t>
  </si>
  <si>
    <t>2.1.29</t>
  </si>
  <si>
    <t>50</t>
  </si>
  <si>
    <t>2.1.30</t>
  </si>
  <si>
    <t>PS220.1 - Nová ČS</t>
  </si>
  <si>
    <t>Doplnění zařízení a úprava v rozvaděči DT220.1</t>
  </si>
  <si>
    <t>Připojení kabeláže k zařízení a svorkám</t>
  </si>
  <si>
    <t>Uložení kabelu do žlabu nebo kanálu</t>
  </si>
  <si>
    <t>5.18</t>
  </si>
  <si>
    <t>PS221 - Tunel P3</t>
  </si>
  <si>
    <t>5.19</t>
  </si>
  <si>
    <t>5.20</t>
  </si>
  <si>
    <t>5.21</t>
  </si>
  <si>
    <t>5.22</t>
  </si>
  <si>
    <t>5.23</t>
  </si>
  <si>
    <t>5.24</t>
  </si>
  <si>
    <t>5.25</t>
  </si>
  <si>
    <t>5.26</t>
  </si>
  <si>
    <t>Doplnění zařízení a úprava v rozvaděči DT221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</si>
  <si>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</si>
  <si>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</si>
  <si>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</si>
  <si>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</si>
  <si>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</si>
  <si>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</si>
  <si>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</si>
  <si>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</si>
  <si>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</si>
  <si>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</si>
  <si>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PS220.2 - Tunel P1</t>
  </si>
  <si>
    <t>5.37</t>
  </si>
  <si>
    <t>5.38</t>
  </si>
  <si>
    <t>5.39</t>
  </si>
  <si>
    <t>5.40</t>
  </si>
  <si>
    <t>5.41</t>
  </si>
  <si>
    <t>5.42</t>
  </si>
  <si>
    <t>5.43</t>
  </si>
  <si>
    <t>5.44</t>
  </si>
  <si>
    <t>Doplnění zařízení a úprava v rozvaděči DT220.2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</si>
  <si>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</si>
  <si>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</si>
  <si>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</si>
  <si>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</si>
  <si>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</si>
  <si>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</si>
  <si>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</si>
  <si>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</si>
  <si>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</si>
  <si>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</si>
  <si>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Přirážky - společné</t>
  </si>
  <si>
    <t>Rozvaděč ASŘ a MaR +DT230- doplnění:</t>
  </si>
  <si>
    <t>2-vodičová svorka, Šedá, 2,5mm²</t>
  </si>
  <si>
    <t>Technologie ASŘ a MaR +SO520 (PS230)- doplnění:</t>
  </si>
  <si>
    <t>PLASTOVÁ SKŘÍŇ EEx-i</t>
  </si>
  <si>
    <t>KABELOVÁ VÝVODKA; ČERNÝ; M16x1,5; KABEL 5..9mm; IP66; II 2G Exi , POLYAMIDE</t>
  </si>
  <si>
    <t>KABELOVÁ VÝVODKA; ČERNÝ; M20x1,5; KABEL 7..13mm; IP66; II 2G Exi, POLYAMIDE</t>
  </si>
  <si>
    <t>3-vodičová svorka, MODRÁ, 2,5mm²</t>
  </si>
  <si>
    <t>2-vodičová svorka, ŠEDÁ, EEx e, 2,5mm²</t>
  </si>
  <si>
    <t>KONCOVÁ BOČNICE A SEPARÁTOR, 2,5mm, ŠEDÁ</t>
  </si>
  <si>
    <t xml:space="preserve">Doplnění zařízení a úprava v rozvaděči DT230  </t>
  </si>
  <si>
    <t>Připojení a instalace přechodových skříní Ex-i</t>
  </si>
  <si>
    <t>Heřmanův Městec - technologie tunelů P1 a P3</t>
  </si>
  <si>
    <t>Výměna odkalovacích čerpadel a osazení odsávacích čerpadel</t>
  </si>
  <si>
    <r>
      <rPr>
        <b/>
        <u/>
        <sz val="8"/>
        <rFont val="Arial CE"/>
        <charset val="238"/>
      </rPr>
      <t>Pozice P1.5, 1.6, 1.11</t>
    </r>
    <r>
      <rPr>
        <sz val="8"/>
        <rFont val="Arial CE"/>
        <charset val="238"/>
      </rPr>
      <t>, Samonasávací odkalovací čerpadlo, dopravní množství Q= ~167 l/min, výtlačná výška H= 25 m, NPSHr = do 2,6 m, typ CWS45, jednoduchá mechanická ucpávka s maznicí, litinová skříň (GC25), medium: voda s příměsí nafty motorové, pevné částice do 5%, velikost 5 mm , teplota média : +5 až +20°C, Soustrojí - čerpadlo, elmotor, ohýbaný rám, spojka, příslušenství, elmotor 2,2 kW, 400 V, 50 Hz, pracovní prostředí - zóna Z1 Exd IIB T4</t>
    </r>
  </si>
  <si>
    <t>Bezpřírubový zpětný ventil C09 402-040, DN65, PN16, L= 46 mm</t>
  </si>
  <si>
    <t>Filtr sítový, D71 118-516 (540), DN40, PN16, L= 200 mm</t>
  </si>
  <si>
    <t>Kulový kohout trojdílný, závitový s plným průtokem K 83 131 063/040, PN40, závit BSP (G) 1 1/2" (DN40), L= 119 mm</t>
  </si>
  <si>
    <t>Kulový kohout ruční DN40, PN16 - stávající, DEMONTÁŽ z původní pozice</t>
  </si>
  <si>
    <t>Kulový kohout ruční DN40, PN16 - stávající, MONTÁŽ na novou pozici</t>
  </si>
  <si>
    <t>Trubka DN 65, pr. 76,1 x 3,2, ČSN 42 5715, mater. P265GH,</t>
  </si>
  <si>
    <t>Trubka DN 40, pr. 48,3 x 2,6, ČSN 42 5715, mater. P265GH,</t>
  </si>
  <si>
    <t>Oblouk DN 40 (pr. 48,3x2,6), R= 1,5DN, 90°, EN 10253, mater. P265GH,</t>
  </si>
  <si>
    <t>Oblouk DN 40 (pr. 48,3x2,6), R= 1,5DN, 45°, EN 10253, mater. P265GH,</t>
  </si>
  <si>
    <t>Odbočka DN65/40, na montáži</t>
  </si>
  <si>
    <t>Odbočka DN40/40, na montáži</t>
  </si>
  <si>
    <t>Příruba plochá DN 65, TYP 01, PN 16, EN 1092-1/01 B, mater. P265GH,</t>
  </si>
  <si>
    <t>Příruba plochá DN 40, TYP 01, PN 16, EN 1092-1/01 B, mater. P265GH,</t>
  </si>
  <si>
    <t>Př. spoj DN 65 / PN16, 4x M16x60, ČSN 13 1092,  (n-šroubů,  n-matic, 2n-věj. podložek, 1x těsnění)</t>
  </si>
  <si>
    <t>Př. spoj DN 40 / PN16, 4x M16x60, ČSN 13 1092,  (n-šroubů,  n-matic, 2n-věj. podložek, 1x těsnění)</t>
  </si>
  <si>
    <t>Třmen pevný P1, DN40, ., ČSN 13 0725.0</t>
  </si>
  <si>
    <t>Ruční řezy trubky DN65</t>
  </si>
  <si>
    <t>Ruční řezy trubky DN40</t>
  </si>
  <si>
    <t>Demontáž původních odkalovacích čerpadel</t>
  </si>
  <si>
    <t>Čerpadlo 32-SVA (poz. 1.11 a 1.11´)</t>
  </si>
  <si>
    <t>Odbourání starých základků - 0,5 x 0,5 x 0,3 m</t>
  </si>
  <si>
    <t xml:space="preserve">Zkrácení trasy JET-A1 </t>
  </si>
  <si>
    <t>Kulový kohout ruční DN150, PN16, se signalizací polohy - stávající, poz. 22054-A1, DEMONTÁŽ z původní pozice</t>
  </si>
  <si>
    <t>Kulový kohout ruční DN150, PN16, se signalizací polohy - stávající, poz. 22054-A1, MONTÁŽ na novou pozici</t>
  </si>
  <si>
    <t>Příruba zaslep. DN 150, TYP 05, PN 16, EN 1092-1/05 B, mater. P265GH,</t>
  </si>
  <si>
    <t>Ocelová deska tl. 8 mm, 200 x 200 mm, ČSN 42 5308, mater. 11 373,</t>
  </si>
  <si>
    <t>Ocelová deska tl. 8 mm, 100 x 100 mm, ČSN 42 5308, mater. 11 373,</t>
  </si>
  <si>
    <t>Chem. patrona, HVU M12 x 110, Hilti</t>
  </si>
  <si>
    <t>Kotevní šroub, HAS M12 x 110/38, Hilti</t>
  </si>
  <si>
    <t>Nouzové stáčení F-34</t>
  </si>
  <si>
    <r>
      <t xml:space="preserve">Pozice </t>
    </r>
    <r>
      <rPr>
        <b/>
        <sz val="8"/>
        <rFont val="Arial CE"/>
        <charset val="238"/>
      </rPr>
      <t>HGA 9.10</t>
    </r>
    <r>
      <rPr>
        <sz val="8"/>
        <rFont val="Arial CE"/>
        <charset val="238"/>
      </rPr>
      <t xml:space="preserve">, Kulový kohout mezipřírubový s plným průtokem K 85.2 171-516, </t>
    </r>
    <r>
      <rPr>
        <b/>
        <sz val="8"/>
        <rFont val="Arial CE"/>
        <charset val="238"/>
      </rPr>
      <t>DN100</t>
    </r>
    <r>
      <rPr>
        <sz val="8"/>
        <rFont val="Arial CE"/>
        <charset val="238"/>
      </rPr>
      <t>, PN16, A105 PTFE/SS, EN 1983 L= 190 mm, s RUČNÍ PÁKOU se SNÍMAČEM POLOHY PRISMA EFC-NJ2V3N (EExi P+F)</t>
    </r>
  </si>
  <si>
    <t>Přechod přímý PN40, DN100/80, EN 10253, mater. P265GH,</t>
  </si>
  <si>
    <t>Oblouk DN 100 (pr. 114,3x3,6), R= 1,5DN, 90°, EN 10253, mater. P265GH,</t>
  </si>
  <si>
    <t>Oblouk DN 100 (pr. 114,3x3,6), R= 1,5DN, 45°, EN 10253, mater. P265GH,</t>
  </si>
  <si>
    <t>Příruba zaslep. DN 100, TYP 05, PN 16, EN 1092-1/05 B, mater. P265GH,</t>
  </si>
  <si>
    <t>Úprava kapotáže potrubní šachty</t>
  </si>
  <si>
    <t>Trapézový plech 1,1 x 0,7 m, tl.0,63 mm TR 40S/160, povlak., zelená RAL 6011</t>
  </si>
  <si>
    <t>Vyříznutí otvoru v betonové stěně tl. 20 cm - 50 x 70 cm</t>
  </si>
  <si>
    <t>PS221. Výměna odkalovacího čerpadla v tunelu P3</t>
  </si>
  <si>
    <r>
      <rPr>
        <b/>
        <u/>
        <sz val="8"/>
        <rFont val="Arial CE"/>
        <charset val="238"/>
      </rPr>
      <t>Pozice P3</t>
    </r>
    <r>
      <rPr>
        <sz val="8"/>
        <rFont val="Arial CE"/>
        <charset val="238"/>
      </rPr>
      <t>, Samonasávací odkalovací čerpadlo, dopravní množství Q= ~167 l/min, výtlačná výška H= 25 m, NPSHr = do 2,6 m, typ CWS45, jednoduchá mechanická ucpávka s maznicí, litinová skříň (GC25), medium: voda s příměsí nafty motorové, pevné částice do 5%, velikost 5 mm , teplota média : +5 až +20°C, Soustrojí - čerpadlo, elmotor, rám, spojka, příslušenství, elmotor 2,2 kW, 400 V, 50 Hz, pracovní prostředí - zóna Z1 Exd IIB T4</t>
    </r>
  </si>
  <si>
    <t>Klapka zpětná L10 117-516, DN40, PN16, L= 200 mm</t>
  </si>
  <si>
    <t>Příruba plochá DN 40, TYP 01, PN  6, EN 1092-1/01 B, mater. P265GH,</t>
  </si>
  <si>
    <t>Demontáž původního odkalovacího čerpadla</t>
  </si>
  <si>
    <t>Čerpadlo 32-SVA</t>
  </si>
  <si>
    <t>Trubka DN 40</t>
  </si>
  <si>
    <t>PS230. Úložiště LPH</t>
  </si>
  <si>
    <t>Šoupátko třmenové S 30 111-516, DN150, PN16</t>
  </si>
  <si>
    <t>Demontáž z pozice u skladovací nádrže (H230 01, 02, 03, 04)</t>
  </si>
  <si>
    <t>Odvoz z Kostelce u Heřmanova Městce do výrobního závodu Armatury Group Kravaře</t>
  </si>
  <si>
    <t>sada</t>
  </si>
  <si>
    <t>Instalace indukčních čidel NCB4-12GM40-N0-5M v jiskrově bezpečném provedení (Ex ia)  pro signalizaci poloh OTEVŘENO-ZAVŘENO</t>
  </si>
  <si>
    <t>Přeprava Kravaře - Kostelec u Heřmanova Městce</t>
  </si>
  <si>
    <t>Zpětná montáž na pozici u skladovací nádrže</t>
  </si>
  <si>
    <t xml:space="preserve">Příruba zaslep. DN 150, TYP 05, PN 16, EN 1092-1/05 B, mater. P265GH (uzavření po dobu úpravy uzavíracích šoupátek) </t>
  </si>
  <si>
    <t>LTN-16B-3 Jistič</t>
  </si>
  <si>
    <t>LTN-2C-1N Jistič</t>
  </si>
  <si>
    <t>Pomocné kontakty 2Z+2V Pomocné kontakty pro stykače LC1-D a LC1-DT 2Z+2V</t>
  </si>
  <si>
    <t>Jisticí tepelné relé pro stykače Jisticí tepelné relé pro stykače D09-D38 4-6A</t>
  </si>
  <si>
    <t>PT370730-- Relé PT 3P/10A, 230VAC</t>
  </si>
  <si>
    <t>PT28800--- Spona PT, kovová</t>
  </si>
  <si>
    <t>RPML0730-- Modul-LED 230VAC</t>
  </si>
  <si>
    <t>Elektromontáže</t>
  </si>
  <si>
    <t>Ovládací skříň nevýbušná Ex II2G 2kontrolky-chod,porucha, 2tlačítka -start,stop+vývodka</t>
  </si>
  <si>
    <t>Ovládací skříň nevýbušná Ex II2G 1kontrolka-chod, 1tlačítko-start (chod )+2vývodky</t>
  </si>
  <si>
    <t>Ovládací skříň nevýbušná Ex II2G 1kontrolka-chod, 1tlačítko-start (chod )+1vývodka</t>
  </si>
  <si>
    <t>Demontáž původní výstroje v rozvaděči RM1.1-2pole</t>
  </si>
  <si>
    <t>Demontáž ovladací skříně a původní kabeláže</t>
  </si>
  <si>
    <t>YPT78703-- Patice PT 3P/10A pro YM modul</t>
  </si>
  <si>
    <t xml:space="preserve">Stykač 9A 1Z+1V   Stykač 9A 3P 1Z+1V 230V st </t>
  </si>
  <si>
    <t>Relé 3RN1011-1CK00 230VAC</t>
  </si>
  <si>
    <t xml:space="preserve"> uzávěr s víkem</t>
  </si>
  <si>
    <t>PS070. ASŘ s MaR</t>
  </si>
  <si>
    <t>01. Řídící systém</t>
  </si>
  <si>
    <t>D2. Dokumentace technických a technolo. zařízení</t>
  </si>
  <si>
    <t>PS071. Úprava napájení ŘS</t>
  </si>
  <si>
    <t>01. Řídicí systém</t>
  </si>
  <si>
    <t>SO520/PS230. Úložiště PH</t>
  </si>
  <si>
    <t>03. ASŘ a MaR</t>
  </si>
  <si>
    <t>DÍLČÍ ROZPOČET</t>
  </si>
  <si>
    <t>PS220.2 Technologické úpravy v tunelu P1</t>
  </si>
  <si>
    <t>VÝKAZ VÝMĚR</t>
  </si>
  <si>
    <t>Rozváděč silnoproudu ozn. RM3.1-2. pole - přezbrojení:</t>
  </si>
  <si>
    <t xml:space="preserve"> - 1ks trojpólový jistič B16/3, 16A, char. B</t>
  </si>
  <si>
    <t xml:space="preserve"> - 1ks dvoupólový jistič C2/1N, 2A, char. C</t>
  </si>
  <si>
    <t xml:space="preserve"> - 1ks stykač LC1-D09P7, 9A, ovl. nap. 230VAC</t>
  </si>
  <si>
    <t xml:space="preserve"> - 1ks pomocné kontakty stykače LAD-N22, 2/2</t>
  </si>
  <si>
    <t xml:space="preserve"> - 1ks tepelné nadproudé relé LRD-10, 4-6A</t>
  </si>
  <si>
    <t xml:space="preserve"> - 1ks termistorové relé 3RN1011-1CK00, 230VAC</t>
  </si>
  <si>
    <t xml:space="preserve"> - 1ks pomocné relé PT370730, 3x 1/1 10A, 230VAC, komplet</t>
  </si>
  <si>
    <t xml:space="preserve"> - 4ks řadová svorka 2.5mm2</t>
  </si>
  <si>
    <t xml:space="preserve"> - 14ks řadová svorka 1.5mm2</t>
  </si>
  <si>
    <t>zapojení : dle výkresu 15036-DPS-D2-PS221-02-03-002</t>
  </si>
  <si>
    <t>výrobce: určí dodavatel</t>
  </si>
  <si>
    <t>Ovládací skříň nevýbušná ozn. MS-P3:</t>
  </si>
  <si>
    <t>skříň z Al, II 2G Ex de IIC T6 IP65, vývodka pro kabel CYKY 7x1.5</t>
  </si>
  <si>
    <t>2x signalizace, 1x tlačítko 1/0, 1x tlačítko 0/1, 7x svorka 2.5mm2, 6A/230VAC</t>
  </si>
  <si>
    <t>zapojení: dle výkreu: 15036-DPS-D2-PS221-02-03-003</t>
  </si>
  <si>
    <t>Kabel CYKY-J 4x2.5 včetně ukončení a označení štítky</t>
  </si>
  <si>
    <t>Kabel CYKY-J 7x1.5 včetně ukončení a označení štítky</t>
  </si>
  <si>
    <t>Kabel JYTY-O 2x1 včetně ukončení a označení štítky</t>
  </si>
  <si>
    <t>Vodič CY4mm2 Z-Ž - doplňující ochranné pospojování včetně ukončení</t>
  </si>
  <si>
    <t>Elektroinstalační trubka zinkovaná DN32 včetně příslušenství</t>
  </si>
  <si>
    <t>Pomocná nosná konstrukce zinkovaná pro skříně do 5kg</t>
  </si>
  <si>
    <t>Demontážní práce</t>
  </si>
  <si>
    <t>2.2.2</t>
  </si>
  <si>
    <t>2.2.3</t>
  </si>
  <si>
    <t>2.2.4</t>
  </si>
  <si>
    <t>2.2.5</t>
  </si>
  <si>
    <t>Elektroinstalační trubka DN32 včetně příslušenství</t>
  </si>
  <si>
    <t>2.2.6</t>
  </si>
  <si>
    <t>Nevýbušná ovládací skříň do 5kg</t>
  </si>
  <si>
    <t>2.2.7</t>
  </si>
  <si>
    <t>Pomocná nosná konstrukce pro skříně do 5kg</t>
  </si>
  <si>
    <t>Prověření stávajícího stavu</t>
  </si>
  <si>
    <t>Dokončovací práce</t>
  </si>
  <si>
    <t>Oživení, kompletní zkoušky</t>
  </si>
  <si>
    <t>Zaškolení obsluhy a údržby</t>
  </si>
  <si>
    <t>Revizní práce</t>
  </si>
  <si>
    <t>Doprava dodávek</t>
  </si>
  <si>
    <t>Přesun dodávek</t>
  </si>
  <si>
    <t>Podíl přidružených výkonů montážních prací</t>
  </si>
  <si>
    <t>Podíl přidružených výkonů zemních prací, nátěrů</t>
  </si>
  <si>
    <t>Rizika a pojistění</t>
  </si>
  <si>
    <t>Opravy v záruce</t>
  </si>
  <si>
    <t>ROZPOČET</t>
  </si>
  <si>
    <t>Státní hmotné rezervy ČR</t>
  </si>
  <si>
    <t>2202.02.1-1</t>
  </si>
  <si>
    <t>2202.02.1-2</t>
  </si>
  <si>
    <t>2202.02.1-3</t>
  </si>
  <si>
    <t>2202.02.2-1</t>
  </si>
  <si>
    <t>2202.02.2-2</t>
  </si>
  <si>
    <t>2202.02.2-3</t>
  </si>
  <si>
    <t>2202.02.2-4</t>
  </si>
  <si>
    <t>2202.02.2-5</t>
  </si>
  <si>
    <t>2202.02.2-6</t>
  </si>
  <si>
    <t>2202.02.2-7</t>
  </si>
  <si>
    <t>2202.02.2-8</t>
  </si>
  <si>
    <t>2202.02.2-9</t>
  </si>
  <si>
    <t>2202.02.2-10</t>
  </si>
  <si>
    <t>2202.02.2-11</t>
  </si>
  <si>
    <t>2202.02.2-12</t>
  </si>
  <si>
    <t>Montáž rozváděčů litinových, hliníkových nebo plastových skříněk hmotnosti do 10 kg</t>
  </si>
  <si>
    <t>2202.02.2-13</t>
  </si>
  <si>
    <t>NKZI 50X62X0.70 žlab kabel.s integr.spojkou</t>
  </si>
  <si>
    <t>2202.02.2-14</t>
  </si>
  <si>
    <t>V 62 Víko kabel. Žlabu</t>
  </si>
  <si>
    <t>2202.02.2-15</t>
  </si>
  <si>
    <t>NUV úchyt víka</t>
  </si>
  <si>
    <t>2202.02.2-16</t>
  </si>
  <si>
    <t>NSM 6X10 Šroub.vrat+matice</t>
  </si>
  <si>
    <t>2202.02.2-17</t>
  </si>
  <si>
    <t>NPS 62 Podpěra na stěnu 62</t>
  </si>
  <si>
    <t>2202.02.2-18</t>
  </si>
  <si>
    <t>Montáž žlabů kovových, typ Mars, ZPA, bez víka přes 50 do 100 mm</t>
  </si>
  <si>
    <t>2202.02.2-19</t>
  </si>
  <si>
    <t>2202.02.2-20</t>
  </si>
  <si>
    <t>6021 ZN Trubka ocelová závitová</t>
  </si>
  <si>
    <t>2202.02.2-21</t>
  </si>
  <si>
    <t>Montáž trubek pancéř. el.inst - kovových tuhých, závitových pevně, 21 mm</t>
  </si>
  <si>
    <t>2202.02.2-22</t>
  </si>
  <si>
    <t>Kabel CYKY-J 4x2.5 , pevně</t>
  </si>
  <si>
    <t>2202.02.2-23</t>
  </si>
  <si>
    <t>Kabel JYTY-O 2x1 mm , pevně</t>
  </si>
  <si>
    <t>2202.02.2-24</t>
  </si>
  <si>
    <t>Vodič CYY 4 , pevně</t>
  </si>
  <si>
    <t>2202.02.2-25</t>
  </si>
  <si>
    <t>Ukončení vodičů izolovaných s označením a zapojením v rozváděči nebo na přístroji do 2,5 mm2</t>
  </si>
  <si>
    <t>2202.02.2-26</t>
  </si>
  <si>
    <t>Zkoušky a prohlídky elektrických rozvodů a zařízení celková prohlídka a vyhotovení revizní zprávy pro objem montážních prací přes 100 do 500 tis.Kč</t>
  </si>
  <si>
    <t>2202.02.2-27</t>
  </si>
  <si>
    <t>2202.02.3-1</t>
  </si>
  <si>
    <t>2202.02.3-2</t>
  </si>
  <si>
    <t>Neobsazeno</t>
  </si>
  <si>
    <t>2202.02.6-1</t>
  </si>
  <si>
    <t xml:space="preserve">PPV </t>
  </si>
  <si>
    <t>2202.02.6-2</t>
  </si>
  <si>
    <t>Dodav. Dokumentace</t>
  </si>
  <si>
    <t>2202.02.6-3</t>
  </si>
  <si>
    <t xml:space="preserve">Rizika a pojištění </t>
  </si>
  <si>
    <t>2202.02.6-4</t>
  </si>
  <si>
    <t xml:space="preserve">Opravy v záruce </t>
  </si>
  <si>
    <t>2202.02.6-5</t>
  </si>
  <si>
    <t xml:space="preserve">GZS </t>
  </si>
  <si>
    <t>2202.02.6-6</t>
  </si>
  <si>
    <t xml:space="preserve">Provozní vlivy </t>
  </si>
  <si>
    <t>2202.02.6-7</t>
  </si>
  <si>
    <t>Rozváděč silnoproudu ozn. RMS220.1-2. pole - dozbrojení:</t>
  </si>
  <si>
    <t xml:space="preserve"> - 2ks pojistkový odpínač OPVP-10/3</t>
  </si>
  <si>
    <t xml:space="preserve"> - 2ks pojistkový odpínač OPVP-10/1N</t>
  </si>
  <si>
    <t xml:space="preserve"> - 6ks pojistková vložka PV10x38, 25A/aM</t>
  </si>
  <si>
    <t xml:space="preserve"> - 2ks pojistková vložka PV10x38, 2A/gG</t>
  </si>
  <si>
    <t xml:space="preserve"> - 2ks stykač LC1-D25P7, 25A, ovl. nap. 230VAC</t>
  </si>
  <si>
    <t xml:space="preserve"> - 2ks pomocné kontakty stykače LAD-N40, 4/0</t>
  </si>
  <si>
    <t xml:space="preserve"> - 2ks tepelné nadproudé relé LRD-22, 16-24A</t>
  </si>
  <si>
    <t xml:space="preserve"> - 2ks softstartér ATS-01N222QN, 11kW/400VAC</t>
  </si>
  <si>
    <t xml:space="preserve"> - 2ks termistorové relé 3RN1011-1CK00, 230VAC</t>
  </si>
  <si>
    <t xml:space="preserve"> - 4ks pomocné relé PT370730, 3x 1/1 10A, 230VAC, komplet</t>
  </si>
  <si>
    <t xml:space="preserve"> - 8ks řadová svorka 6mm2</t>
  </si>
  <si>
    <t xml:space="preserve"> - 40ks řadová svorka 1.5mm2</t>
  </si>
  <si>
    <t>zapojení : dle výkresu 15036-DPS-D2-PS220-02-03-002</t>
  </si>
  <si>
    <t>Ovládací skříň nevýbušná ozn. MS-P22003 a MS-P22004:</t>
  </si>
  <si>
    <t>skříň z Al, II 2G Ex de IIC T6 IP65, vývodka pro kabel CYKY 12x1.5</t>
  </si>
  <si>
    <t>2x signalizace, 1x tlačítko 1/0, 1x tlačítko 0/1, 1x přepínač I-0-II, 12x svorka 2.5mm2, 6A/230VAC</t>
  </si>
  <si>
    <t>zapojení: dle výkreu: 15036-DPS-D2-PS220-02-03-003</t>
  </si>
  <si>
    <t>Kabel CYKY-J 4x6 včetně ukončení a označení štítky</t>
  </si>
  <si>
    <t>Kabel CYKY-J 12x1.5 včetně ukončení a označení štítky</t>
  </si>
  <si>
    <t>Vodič FeZn 30x4mm Z-Ž - uzemnění včetně ukončení</t>
  </si>
  <si>
    <t>Kabelový žlab zinkovaný 62x50 včetně příslušenství</t>
  </si>
  <si>
    <t>Svorka připojovací (pásek-pásek)</t>
  </si>
  <si>
    <t>Svar FeZn k OK na povrchu</t>
  </si>
  <si>
    <t>2.10</t>
  </si>
  <si>
    <t>2.11</t>
  </si>
  <si>
    <t>2.12</t>
  </si>
  <si>
    <t>Bezpečnostní tabulky a výstražné značky</t>
  </si>
  <si>
    <t>Utěsnění prostupů v prostorech s nebezpečím výbuchu</t>
  </si>
  <si>
    <t>Utěsnění ostatních prostupů proti vniknutí vody</t>
  </si>
  <si>
    <t>Posouzení bezpečnosti organizací státního odborného dozoru</t>
  </si>
  <si>
    <t>SPECIFIKACE</t>
  </si>
  <si>
    <t>SPRÁVA STÁTNÍCH HMOTNÝCH REZERV ČESKÉ REP.</t>
  </si>
  <si>
    <t>PS220.1 Doplnění prov. čerpadel v nové ČS</t>
  </si>
  <si>
    <t>Stroje a zařízení</t>
  </si>
  <si>
    <t>F 220 03A,B;  F 220 04A,B - Filtr sítový</t>
  </si>
  <si>
    <t>typ F 104.100</t>
  </si>
  <si>
    <t>válcová nádoba s přírubami a filtračním košem</t>
  </si>
  <si>
    <t>filtrační plocha: 30 dm3</t>
  </si>
  <si>
    <t>filtrační schopnost: 0,2 mm</t>
  </si>
  <si>
    <t>max. hydraul. odpor filtru: 0,3 MPa</t>
  </si>
  <si>
    <t>max. provozní průtok: 2000 l/min</t>
  </si>
  <si>
    <t>teplotní rozsah produktu:  -20 až +45 st.C</t>
  </si>
  <si>
    <t>médium: petrolej letecký</t>
  </si>
  <si>
    <r>
      <t>hustota média: 775 až 840 kg/m</t>
    </r>
    <r>
      <rPr>
        <vertAlign val="superscript"/>
        <sz val="8"/>
        <rFont val="Arial"/>
        <family val="2"/>
        <charset val="238"/>
      </rPr>
      <t>3</t>
    </r>
  </si>
  <si>
    <t>prostředí: venkovní, pod přístřeškem</t>
  </si>
  <si>
    <t>v provedení do zóny 1 (certifikát ATEX nezbytný)</t>
  </si>
  <si>
    <t>dodavatel: Poličské strojírny a.s.</t>
  </si>
  <si>
    <t>montáž P 220 03, P 220 04 - procesní čerpadlo</t>
  </si>
  <si>
    <t xml:space="preserve"> - dodávka použitých čerpadel ze skladu provozovatele</t>
  </si>
  <si>
    <t>typ 100-S-LVG-4-3-D-LN-029-9</t>
  </si>
  <si>
    <t>dopravní výška: H = 40 m kap.sl.</t>
  </si>
  <si>
    <t>max. provozní průtok: Q = 1000 l/min</t>
  </si>
  <si>
    <t>teplotní rozsah produktu: T = -20 až +45 st.C</t>
  </si>
  <si>
    <t>hustota média: 775 až 840 kg/m3</t>
  </si>
  <si>
    <t>elektromotor(AOM 160M04): 11 kW, 50 Hz, 1450 ot/min</t>
  </si>
  <si>
    <t>motor i čerpadlo na společné základové desce</t>
  </si>
  <si>
    <t>elektromotor vybaven PTC termistory</t>
  </si>
  <si>
    <t>v provedení do zóny 1 (certifikát ATEX nezbytný)-EExdIICT4</t>
  </si>
  <si>
    <t xml:space="preserve">rozběh motoru pomocí soft startéru </t>
  </si>
  <si>
    <r>
      <rPr>
        <b/>
        <sz val="8"/>
        <rFont val="Arial"/>
        <family val="2"/>
        <charset val="238"/>
      </rPr>
      <t>Kontrola funkčnosti a parametrů použitých čerpadel P 220 03 a P 220 04</t>
    </r>
    <r>
      <rPr>
        <sz val="8"/>
        <rFont val="Arial"/>
        <family val="2"/>
      </rPr>
      <t xml:space="preserve"> u výrobce/ servisní organizace včetně vystavení protokolů</t>
    </r>
  </si>
  <si>
    <r>
      <rPr>
        <b/>
        <sz val="8"/>
        <rFont val="Arial"/>
        <family val="2"/>
        <charset val="238"/>
      </rPr>
      <t xml:space="preserve">Repase čerpadel (podle výsledku kontroly stavu) </t>
    </r>
    <r>
      <rPr>
        <sz val="8"/>
        <rFont val="Arial"/>
        <family val="2"/>
        <charset val="238"/>
      </rPr>
      <t>typ 100-S-LVG-4-3-D-LN-029-9 v ceně max. 60% nového čerpadla tj. 160 840,- x 0,6 = 96 504,-Kč. Fakturace dle skutečných nákladů.</t>
    </r>
  </si>
  <si>
    <t>Armatury</t>
  </si>
  <si>
    <t xml:space="preserve">Kulový kohout přírubový; DN 100, PN 16; K 85.111-516 </t>
  </si>
  <si>
    <t xml:space="preserve">Kulový kohout přírubový; DN 15, PN 40; K 85.111-516 </t>
  </si>
  <si>
    <t>Kulový kohout 3-dílný, přivařovací G1"; typ FP3</t>
  </si>
  <si>
    <t>Kulový kohout 3-dílný, přivařovací G3"; typ FP3</t>
  </si>
  <si>
    <t>Šoupátko třmenové; DN 100, PN 16; S 30.2 111-516</t>
  </si>
  <si>
    <t>Klapka zpětná přírub., DN 100, PN 16, L 10 117-516</t>
  </si>
  <si>
    <t>Pojišťovací ventil DN 25; P16 217-540, (otevírací přetlak 0,8 MPa)</t>
  </si>
  <si>
    <t>Potrubí</t>
  </si>
  <si>
    <t>TRUBKY ocelové BEZEŠVÉ PN 40</t>
  </si>
  <si>
    <t>Trubka DN 150, pr. 168,3 x 5; mater. P265GH</t>
  </si>
  <si>
    <t>Trubka DN 125, pr. 139,7 x 4,5;  mater. P265GH</t>
  </si>
  <si>
    <t>Trubka DN 100, pr. 114,3 x 4;  mater. P265GH</t>
  </si>
  <si>
    <t>Trubka DN 80, pr. 88,9 x 3,6;  mater. P265GH</t>
  </si>
  <si>
    <t>Trubka DN 25, pr. 33,7 x 2,6;  mater. P265GH</t>
  </si>
  <si>
    <t>Trubka DN 15, pr. 21,3 x 2,6;  mater. P265GH</t>
  </si>
  <si>
    <t>Odbočka na montáži DN150</t>
  </si>
  <si>
    <t>Odbočka na montáži DN125</t>
  </si>
  <si>
    <t>Odbočka na montáži DN100</t>
  </si>
  <si>
    <t>Odbočka na montáži DN50</t>
  </si>
  <si>
    <t>Odbočka na montáži DN25</t>
  </si>
  <si>
    <t>TRUBKOVÉ OBLOUKY PN 40</t>
  </si>
  <si>
    <t>Oblouk 90st. - 1,5DN; DN 125; pr. 139,7 x 4,5; mater. P265GH</t>
  </si>
  <si>
    <t>Oblouk 90st. - 1,5DN; DN 100; pr. 114,3 x 4; mater. P265GH</t>
  </si>
  <si>
    <t>Oblouk 90st. - 1,5DN; DN 80; pr. 88,9 x 3,6; mater. P265GH</t>
  </si>
  <si>
    <t>Oblouk 90st. - 1,5DN; DN 25; pr. 33,7 x 2,6; mater. P265GH</t>
  </si>
  <si>
    <t>Klenuté dno, DN150, PN40</t>
  </si>
  <si>
    <t>PŘÍRUBY</t>
  </si>
  <si>
    <t xml:space="preserve">Příruba plochá přivařov.; typ 01; DN150; PN16; mater. P265GH </t>
  </si>
  <si>
    <t xml:space="preserve">Příruba plochá přivařov.; typ 01; DN125; PN16; mater. P265GH </t>
  </si>
  <si>
    <t xml:space="preserve">Příruba plochá přivařov.; typ 01; DN100; PN16; mater. P265GH </t>
  </si>
  <si>
    <t>Příruba krková; typ 11; DN 25; PN16; mater. P265GH</t>
  </si>
  <si>
    <t>Příruba krková; typ 11; DN 15; PN16; mater. P265GH</t>
  </si>
  <si>
    <t>Přírubové spoje (n-šroubů, n-matic, 2n-věj. podložek, 1xtěsnění):</t>
  </si>
  <si>
    <t>Přír. spoj přemost.; PS150/16</t>
  </si>
  <si>
    <t>Přír. spoj přemost.; PS125/16</t>
  </si>
  <si>
    <t>Přír. spoj přemost.; PS100/16</t>
  </si>
  <si>
    <t>Přír. spoj přemost.; PS25/16</t>
  </si>
  <si>
    <t>Přír. spoj přemost.; PS15/16</t>
  </si>
  <si>
    <t>Varná vsuvka 3" (pro vypouštění rozdělovače u F 22001A,B)</t>
  </si>
  <si>
    <t>Varná vsuvka 1"</t>
  </si>
  <si>
    <t>Návarek přivařovací s vnitř. závitem G 1"</t>
  </si>
  <si>
    <t>Koncové šroubení A 200.25</t>
  </si>
  <si>
    <t>Měřění tlaku:</t>
  </si>
  <si>
    <t>Kond. smyčka zahnutá s nátrub. přípojkou</t>
  </si>
  <si>
    <t>Kond. smyčka stočená s nátrub. přípojkou</t>
  </si>
  <si>
    <t>Ventil tlakoměrový</t>
  </si>
  <si>
    <t>s připojením G1/2" na M20x1,5L</t>
  </si>
  <si>
    <t>Těsnění ploché pr. 20</t>
  </si>
  <si>
    <t>Manometr pr.100 mm; rozsah 0 až 25 MPa</t>
  </si>
  <si>
    <t>s připojením G1/2"</t>
  </si>
  <si>
    <t>Manometr pr.100 mm; rozsah -100 až 300 kPa</t>
  </si>
  <si>
    <t>Montáž tlakového čidla s dálkovým přenosem</t>
  </si>
  <si>
    <t xml:space="preserve"> - dodávka ASŘTP</t>
  </si>
  <si>
    <t>Materiál pro kotvení čerpadel P22003, P22004</t>
  </si>
  <si>
    <t>Matice + podložka</t>
  </si>
  <si>
    <t>Očištění původních kotevních šroubů a protáhnutí závitů</t>
  </si>
  <si>
    <t>Materiál pro kotvení filtrů F22003A,B a F22004A,B:</t>
  </si>
  <si>
    <t>Chemická patrona HILTI; HVU M10x90</t>
  </si>
  <si>
    <t>Chemická kotva HILTI; HAS M10x90/21</t>
  </si>
  <si>
    <t>Montáž rychlospojky Gossler G3" (bude použita stávající)</t>
  </si>
  <si>
    <t xml:space="preserve"> - na vypouštění rozdělovače na vstupu do filtru F 22001A,B</t>
  </si>
  <si>
    <t>Příruba zaslep. DN 150, vč. vypouštění</t>
  </si>
  <si>
    <t>Rozdělovač na vstupu do filtru F22001 A,B</t>
  </si>
  <si>
    <t xml:space="preserve"> - demontáž a zpětná montáž + montážní šrouby</t>
  </si>
  <si>
    <t>Nátěrový systém pro nadzemní potrubí</t>
  </si>
  <si>
    <t xml:space="preserve">Příprava podkladu: </t>
  </si>
  <si>
    <t>kartáčování ocel. kartáčem, odprášení, odmaštění</t>
  </si>
  <si>
    <t>abrazivní otryskání Sa2,5</t>
  </si>
  <si>
    <t>Základní nátěr - 1x20= 12</t>
  </si>
  <si>
    <t>Vrchní nátěr - 2x20= 40</t>
  </si>
  <si>
    <t>* vrchní odstín dle požadavku provozovatele</t>
  </si>
  <si>
    <t>Lešení</t>
  </si>
  <si>
    <t>Jeřábové práce</t>
  </si>
  <si>
    <t>02. Provozní rozvod silnoproudu</t>
  </si>
  <si>
    <t>PS221. Výměna odkal. čerpadla v tunelu P3</t>
  </si>
  <si>
    <t>Pozn.: Přílohou rozpočtu je cenová nabídka k položce č.1 objektu PS2201.01 - cena za nové samonasávací čerpadlo typu S-LVG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</si>
</sst>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K_č_-;\-* #,##0\ _K_č_-;_-* &quot;-&quot;\ _K_č_-;_-@_-"/>
    <numFmt numFmtId="164" formatCode="####;\-####"/>
    <numFmt numFmtId="165" formatCode="#,##0;\-#,##0"/>
    <numFmt numFmtId="166" formatCode="#,##0.00;\-#,##0.00"/>
    <numFmt numFmtId="167" formatCode="#,##0.0000;\-#,##0.0000"/>
    <numFmt numFmtId="168" formatCode="#,##0.000"/>
    <numFmt numFmtId="169" formatCode="#,##0.000_ ;\-#,##0.000\ "/>
    <numFmt numFmtId="170" formatCode="#,##0.00_ ;\-#,##0.00\ "/>
    <numFmt numFmtId="171" formatCode="#,##0.000;\-#,##0.000"/>
    <numFmt numFmtId="172" formatCode="#,##0.0"/>
    <numFmt numFmtId="173" formatCode="#,##0.00\ _K_č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b/>
      <sz val="14"/>
      <color indexed="10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8"/>
      <color indexed="10"/>
      <name val="MS Sans Serif"/>
      <family val="2"/>
      <charset val="238"/>
    </font>
    <font>
      <b/>
      <sz val="8"/>
      <color indexed="30"/>
      <name val="Arial CE"/>
      <charset val="238"/>
    </font>
    <font>
      <sz val="8"/>
      <color indexed="30"/>
      <name val="MS Sans Serif"/>
      <family val="2"/>
      <charset val="238"/>
    </font>
    <font>
      <b/>
      <sz val="10"/>
      <color indexed="10"/>
      <name val="MS Sans Serif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theme="10"/>
      <name val="Trebuchet MS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b/>
      <sz val="8"/>
      <color rgb="FF00B0F0"/>
      <name val="Arial CE"/>
      <charset val="238"/>
    </font>
    <font>
      <sz val="10"/>
      <name val="Arial"/>
      <family val="2"/>
      <charset val="238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family val="2"/>
      <charset val="238"/>
    </font>
    <font>
      <b/>
      <sz val="10"/>
      <name val="Arial CE"/>
      <charset val="110"/>
    </font>
    <font>
      <sz val="10"/>
      <name val="Arial CE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1"/>
    </font>
    <font>
      <sz val="8"/>
      <name val="Arial CYR"/>
      <charset val="238"/>
    </font>
    <font>
      <b/>
      <sz val="8"/>
      <color indexed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Helv"/>
      <charset val="238"/>
    </font>
    <font>
      <b/>
      <sz val="8"/>
      <name val="Arial CE"/>
      <charset val="110"/>
    </font>
    <font>
      <sz val="8"/>
      <color indexed="10"/>
      <name val="Arial ce"/>
      <charset val="238"/>
    </font>
    <font>
      <sz val="8"/>
      <color indexed="30"/>
      <name val="Arial ce"/>
      <charset val="238"/>
    </font>
    <font>
      <b/>
      <u/>
      <sz val="8"/>
      <name val="Arial CE"/>
      <charset val="238"/>
    </font>
    <font>
      <sz val="8"/>
      <color rgb="FF000000"/>
      <name val="Arial"/>
      <family val="2"/>
      <charset val="238"/>
    </font>
    <font>
      <sz val="8"/>
      <color theme="1"/>
      <name val="Arial ce"/>
      <charset val="238"/>
    </font>
    <font>
      <sz val="11"/>
      <color theme="1"/>
      <name val="Arial ce"/>
      <charset val="238"/>
    </font>
    <font>
      <sz val="9"/>
      <color rgb="FF000000"/>
      <name val="敓潧⁥䥕ᬀ壹㗀=☸3_x0008_"/>
      <charset val="238"/>
    </font>
    <font>
      <b/>
      <sz val="12"/>
      <color indexed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9" fillId="0" borderId="0" applyAlignment="0">
      <alignment vertical="top" wrapText="1"/>
      <protection locked="0"/>
    </xf>
    <xf numFmtId="0" fontId="20" fillId="0" borderId="0" applyNumberFormat="0" applyFill="0" applyBorder="0" applyAlignment="0" applyProtection="0">
      <alignment vertical="top" wrapText="1"/>
      <protection locked="0"/>
    </xf>
    <xf numFmtId="0" fontId="8" fillId="0" borderId="0"/>
    <xf numFmtId="0" fontId="21" fillId="0" borderId="0" applyAlignment="0">
      <alignment vertical="top" wrapText="1"/>
      <protection locked="0"/>
    </xf>
    <xf numFmtId="0" fontId="22" fillId="0" borderId="0"/>
    <xf numFmtId="0" fontId="24" fillId="0" borderId="0" applyAlignment="0">
      <alignment vertical="top" wrapText="1"/>
      <protection locked="0"/>
    </xf>
    <xf numFmtId="41" fontId="38" fillId="0" borderId="0" applyFont="0" applyFill="0" applyBorder="0" applyAlignment="0" applyProtection="0"/>
    <xf numFmtId="0" fontId="24" fillId="0" borderId="0" applyAlignment="0">
      <alignment vertical="top" wrapText="1"/>
      <protection locked="0"/>
    </xf>
    <xf numFmtId="0" fontId="7" fillId="0" borderId="0"/>
    <xf numFmtId="0" fontId="6" fillId="0" borderId="0"/>
    <xf numFmtId="0" fontId="5" fillId="0" borderId="0"/>
    <xf numFmtId="0" fontId="41" fillId="0" borderId="0" applyAlignment="0">
      <alignment vertical="top" wrapText="1"/>
      <protection locked="0"/>
    </xf>
    <xf numFmtId="0" fontId="42" fillId="0" borderId="0" applyAlignment="0">
      <protection locked="0"/>
    </xf>
    <xf numFmtId="0" fontId="47" fillId="0" borderId="0"/>
    <xf numFmtId="0" fontId="4" fillId="0" borderId="0"/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" fillId="0" borderId="0"/>
    <xf numFmtId="0" fontId="3" fillId="0" borderId="0"/>
    <xf numFmtId="0" fontId="2" fillId="0" borderId="0"/>
    <xf numFmtId="0" fontId="1" fillId="0" borderId="0"/>
    <xf numFmtId="0" fontId="61" fillId="0" borderId="0"/>
  </cellStyleXfs>
  <cellXfs count="959">
    <xf numFmtId="0" fontId="0" fillId="0" borderId="0" xfId="0"/>
    <xf numFmtId="0" fontId="10" fillId="2" borderId="0" xfId="1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horizontal="left" vertical="center"/>
    </xf>
    <xf numFmtId="0" fontId="9" fillId="3" borderId="0" xfId="1" applyFill="1" applyAlignment="1">
      <alignment horizontal="left" vertical="center"/>
      <protection locked="0"/>
    </xf>
    <xf numFmtId="0" fontId="12" fillId="2" borderId="0" xfId="1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horizontal="left" vertical="center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14" fillId="3" borderId="0" xfId="1" applyFont="1" applyFill="1" applyAlignment="1">
      <alignment horizontal="left" vertical="center" wrapText="1"/>
      <protection locked="0"/>
    </xf>
    <xf numFmtId="4" fontId="14" fillId="3" borderId="0" xfId="1" applyNumberFormat="1" applyFont="1" applyFill="1" applyAlignment="1">
      <alignment horizontal="right" vertical="center"/>
      <protection locked="0"/>
    </xf>
    <xf numFmtId="4" fontId="14" fillId="3" borderId="0" xfId="1" applyNumberFormat="1" applyFont="1" applyFill="1" applyAlignment="1" applyProtection="1">
      <alignment horizontal="right" vertical="center"/>
    </xf>
    <xf numFmtId="0" fontId="15" fillId="3" borderId="0" xfId="1" applyFont="1" applyFill="1" applyAlignment="1">
      <alignment horizontal="left" vertical="center"/>
      <protection locked="0"/>
    </xf>
    <xf numFmtId="0" fontId="17" fillId="3" borderId="0" xfId="1" applyFont="1" applyFill="1" applyAlignment="1">
      <alignment horizontal="left" vertical="center"/>
      <protection locked="0"/>
    </xf>
    <xf numFmtId="0" fontId="9" fillId="3" borderId="0" xfId="1" applyFont="1" applyFill="1" applyAlignment="1">
      <alignment horizontal="left" vertical="center"/>
      <protection locked="0"/>
    </xf>
    <xf numFmtId="0" fontId="9" fillId="3" borderId="0" xfId="1" applyFill="1" applyBorder="1" applyAlignment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 wrapText="1"/>
    </xf>
    <xf numFmtId="0" fontId="13" fillId="3" borderId="5" xfId="1" applyFont="1" applyFill="1" applyBorder="1" applyAlignment="1" applyProtection="1">
      <alignment horizontal="left" vertical="center" wrapText="1"/>
    </xf>
    <xf numFmtId="4" fontId="13" fillId="3" borderId="5" xfId="1" applyNumberFormat="1" applyFont="1" applyFill="1" applyBorder="1" applyAlignment="1" applyProtection="1">
      <alignment horizontal="right" vertical="center"/>
    </xf>
    <xf numFmtId="0" fontId="16" fillId="5" borderId="5" xfId="1" applyFont="1" applyFill="1" applyBorder="1" applyAlignment="1">
      <alignment horizontal="left" vertical="center" wrapText="1"/>
      <protection locked="0"/>
    </xf>
    <xf numFmtId="4" fontId="16" fillId="5" borderId="5" xfId="1" applyNumberFormat="1" applyFont="1" applyFill="1" applyBorder="1" applyAlignment="1">
      <alignment horizontal="right" vertical="center"/>
      <protection locked="0"/>
    </xf>
    <xf numFmtId="0" fontId="9" fillId="3" borderId="5" xfId="1" applyFill="1" applyBorder="1" applyAlignment="1">
      <alignment horizontal="left" vertical="center"/>
      <protection locked="0"/>
    </xf>
    <xf numFmtId="0" fontId="18" fillId="3" borderId="5" xfId="1" applyFont="1" applyFill="1" applyBorder="1" applyAlignment="1">
      <alignment horizontal="left" vertical="center"/>
      <protection locked="0"/>
    </xf>
    <xf numFmtId="0" fontId="23" fillId="6" borderId="5" xfId="0" applyFont="1" applyFill="1" applyBorder="1" applyAlignment="1" applyProtection="1">
      <alignment horizontal="left" vertical="center" wrapText="1"/>
    </xf>
    <xf numFmtId="0" fontId="13" fillId="6" borderId="5" xfId="1" applyFont="1" applyFill="1" applyBorder="1" applyAlignment="1" applyProtection="1">
      <alignment horizontal="left" vertical="center" wrapText="1"/>
    </xf>
    <xf numFmtId="4" fontId="13" fillId="6" borderId="5" xfId="1" applyNumberFormat="1" applyFont="1" applyFill="1" applyBorder="1" applyAlignment="1" applyProtection="1">
      <alignment horizontal="right" vertical="center"/>
    </xf>
    <xf numFmtId="4" fontId="16" fillId="5" borderId="5" xfId="1" applyNumberFormat="1" applyFont="1" applyFill="1" applyBorder="1" applyAlignment="1" applyProtection="1">
      <alignment horizontal="right" vertical="center"/>
    </xf>
    <xf numFmtId="4" fontId="16" fillId="6" borderId="5" xfId="1" applyNumberFormat="1" applyFont="1" applyFill="1" applyBorder="1" applyAlignment="1" applyProtection="1">
      <alignment horizontal="right" vertical="center"/>
    </xf>
    <xf numFmtId="4" fontId="19" fillId="3" borderId="5" xfId="1" applyNumberFormat="1" applyFont="1" applyFill="1" applyBorder="1" applyAlignment="1">
      <alignment horizontal="right" vertical="center"/>
      <protection locked="0"/>
    </xf>
    <xf numFmtId="0" fontId="24" fillId="0" borderId="6" xfId="6" applyFont="1" applyBorder="1" applyAlignment="1" applyProtection="1">
      <alignment horizontal="left"/>
    </xf>
    <xf numFmtId="0" fontId="24" fillId="0" borderId="7" xfId="6" applyFont="1" applyBorder="1" applyAlignment="1" applyProtection="1">
      <alignment horizontal="left"/>
    </xf>
    <xf numFmtId="0" fontId="24" fillId="0" borderId="8" xfId="6" applyFont="1" applyBorder="1" applyAlignment="1" applyProtection="1">
      <alignment horizontal="left"/>
    </xf>
    <xf numFmtId="0" fontId="24" fillId="0" borderId="0" xfId="6" applyAlignment="1" applyProtection="1">
      <alignment horizontal="left" vertical="top"/>
    </xf>
    <xf numFmtId="0" fontId="25" fillId="0" borderId="7" xfId="6" applyFont="1" applyBorder="1" applyAlignment="1" applyProtection="1">
      <alignment horizontal="left"/>
    </xf>
    <xf numFmtId="0" fontId="24" fillId="0" borderId="9" xfId="6" applyFont="1" applyBorder="1" applyAlignment="1" applyProtection="1">
      <alignment horizontal="left"/>
    </xf>
    <xf numFmtId="0" fontId="24" fillId="0" borderId="10" xfId="6" applyFont="1" applyBorder="1" applyAlignment="1" applyProtection="1">
      <alignment horizontal="left"/>
    </xf>
    <xf numFmtId="0" fontId="24" fillId="0" borderId="11" xfId="6" applyFont="1" applyBorder="1" applyAlignment="1" applyProtection="1">
      <alignment horizontal="left"/>
    </xf>
    <xf numFmtId="0" fontId="26" fillId="0" borderId="6" xfId="6" applyFont="1" applyBorder="1" applyAlignment="1" applyProtection="1">
      <alignment horizontal="left" vertical="center"/>
    </xf>
    <xf numFmtId="0" fontId="26" fillId="0" borderId="7" xfId="6" applyFont="1" applyBorder="1" applyAlignment="1" applyProtection="1">
      <alignment horizontal="left" vertical="center"/>
    </xf>
    <xf numFmtId="0" fontId="26" fillId="0" borderId="8" xfId="6" applyFont="1" applyBorder="1" applyAlignment="1" applyProtection="1">
      <alignment horizontal="left" vertical="center"/>
    </xf>
    <xf numFmtId="0" fontId="26" fillId="0" borderId="12" xfId="6" applyFont="1" applyBorder="1" applyAlignment="1" applyProtection="1">
      <alignment horizontal="left" vertical="center"/>
    </xf>
    <xf numFmtId="0" fontId="26" fillId="0" borderId="0" xfId="6" applyFont="1" applyAlignment="1" applyProtection="1">
      <alignment horizontal="left" vertical="center"/>
    </xf>
    <xf numFmtId="0" fontId="27" fillId="0" borderId="13" xfId="6" applyFont="1" applyBorder="1" applyAlignment="1" applyProtection="1">
      <alignment horizontal="left" vertical="center"/>
    </xf>
    <xf numFmtId="164" fontId="27" fillId="0" borderId="14" xfId="6" applyNumberFormat="1" applyFont="1" applyBorder="1" applyAlignment="1" applyProtection="1">
      <alignment horizontal="right" vertical="center"/>
    </xf>
    <xf numFmtId="0" fontId="26" fillId="0" borderId="15" xfId="6" applyFont="1" applyBorder="1" applyAlignment="1" applyProtection="1">
      <alignment horizontal="left" vertical="center"/>
    </xf>
    <xf numFmtId="0" fontId="26" fillId="0" borderId="16" xfId="6" applyFont="1" applyBorder="1" applyAlignment="1" applyProtection="1">
      <alignment horizontal="left" vertical="center"/>
    </xf>
    <xf numFmtId="0" fontId="27" fillId="0" borderId="17" xfId="6" applyFont="1" applyBorder="1" applyAlignment="1" applyProtection="1">
      <alignment horizontal="left" vertical="center" wrapText="1"/>
    </xf>
    <xf numFmtId="0" fontId="26" fillId="0" borderId="18" xfId="6" applyFont="1" applyBorder="1" applyAlignment="1" applyProtection="1">
      <alignment horizontal="left" vertical="center"/>
    </xf>
    <xf numFmtId="164" fontId="27" fillId="0" borderId="17" xfId="6" applyNumberFormat="1" applyFont="1" applyBorder="1" applyAlignment="1" applyProtection="1">
      <alignment horizontal="right" vertical="center"/>
    </xf>
    <xf numFmtId="164" fontId="27" fillId="0" borderId="0" xfId="6" applyNumberFormat="1" applyFont="1" applyAlignment="1" applyProtection="1">
      <alignment horizontal="right" vertical="center"/>
    </xf>
    <xf numFmtId="0" fontId="27" fillId="0" borderId="17" xfId="6" applyFont="1" applyBorder="1" applyAlignment="1" applyProtection="1">
      <alignment horizontal="left" vertical="center"/>
    </xf>
    <xf numFmtId="0" fontId="27" fillId="0" borderId="0" xfId="6" applyFont="1" applyAlignment="1" applyProtection="1">
      <alignment horizontal="left" vertical="top" wrapText="1"/>
    </xf>
    <xf numFmtId="0" fontId="27" fillId="0" borderId="0" xfId="6" applyFont="1" applyAlignment="1" applyProtection="1">
      <alignment horizontal="left" vertical="top"/>
    </xf>
    <xf numFmtId="0" fontId="26" fillId="0" borderId="14" xfId="6" applyFont="1" applyBorder="1" applyAlignment="1" applyProtection="1">
      <alignment horizontal="left" vertical="center"/>
    </xf>
    <xf numFmtId="0" fontId="27" fillId="0" borderId="22" xfId="6" applyFont="1" applyBorder="1" applyAlignment="1" applyProtection="1">
      <alignment horizontal="left" vertical="center"/>
    </xf>
    <xf numFmtId="0" fontId="27" fillId="0" borderId="23" xfId="6" applyFont="1" applyBorder="1" applyAlignment="1" applyProtection="1">
      <alignment horizontal="left" vertical="center"/>
    </xf>
    <xf numFmtId="164" fontId="27" fillId="0" borderId="24" xfId="6" applyNumberFormat="1" applyFont="1" applyBorder="1" applyAlignment="1" applyProtection="1">
      <alignment horizontal="right" vertical="center"/>
    </xf>
    <xf numFmtId="0" fontId="26" fillId="0" borderId="25" xfId="6" applyFont="1" applyBorder="1" applyAlignment="1" applyProtection="1">
      <alignment horizontal="left" vertical="center"/>
    </xf>
    <xf numFmtId="0" fontId="27" fillId="0" borderId="19" xfId="6" applyFont="1" applyBorder="1" applyAlignment="1" applyProtection="1">
      <alignment horizontal="left" vertical="center"/>
    </xf>
    <xf numFmtId="0" fontId="26" fillId="0" borderId="20" xfId="6" applyFont="1" applyBorder="1" applyAlignment="1" applyProtection="1">
      <alignment horizontal="left" vertical="center"/>
    </xf>
    <xf numFmtId="0" fontId="26" fillId="0" borderId="21" xfId="6" applyFont="1" applyBorder="1" applyAlignment="1" applyProtection="1">
      <alignment horizontal="left" vertical="center"/>
    </xf>
    <xf numFmtId="0" fontId="27" fillId="0" borderId="0" xfId="6" applyFont="1" applyAlignment="1" applyProtection="1">
      <alignment horizontal="left" vertical="center"/>
    </xf>
    <xf numFmtId="0" fontId="28" fillId="0" borderId="0" xfId="6" applyFont="1" applyAlignment="1" applyProtection="1">
      <alignment horizontal="left" vertical="center"/>
    </xf>
    <xf numFmtId="0" fontId="26" fillId="0" borderId="24" xfId="6" applyFont="1" applyBorder="1" applyAlignment="1" applyProtection="1">
      <alignment horizontal="left" vertical="center"/>
    </xf>
    <xf numFmtId="164" fontId="27" fillId="0" borderId="25" xfId="6" applyNumberFormat="1" applyFont="1" applyBorder="1" applyAlignment="1" applyProtection="1">
      <alignment horizontal="right" vertical="center"/>
    </xf>
    <xf numFmtId="49" fontId="27" fillId="0" borderId="22" xfId="6" applyNumberFormat="1" applyFont="1" applyBorder="1" applyAlignment="1" applyProtection="1">
      <alignment horizontal="left" vertical="center"/>
    </xf>
    <xf numFmtId="0" fontId="29" fillId="0" borderId="0" xfId="6" applyFont="1" applyAlignment="1" applyProtection="1">
      <alignment horizontal="left" vertical="center"/>
    </xf>
    <xf numFmtId="0" fontId="26" fillId="0" borderId="9" xfId="6" applyFont="1" applyBorder="1" applyAlignment="1" applyProtection="1">
      <alignment horizontal="left" vertical="center"/>
    </xf>
    <xf numFmtId="0" fontId="26" fillId="0" borderId="10" xfId="6" applyFont="1" applyBorder="1" applyAlignment="1" applyProtection="1">
      <alignment horizontal="left" vertical="center"/>
    </xf>
    <xf numFmtId="0" fontId="26" fillId="0" borderId="11" xfId="6" applyFont="1" applyBorder="1" applyAlignment="1" applyProtection="1">
      <alignment horizontal="left" vertical="center"/>
    </xf>
    <xf numFmtId="0" fontId="26" fillId="0" borderId="26" xfId="6" applyFont="1" applyBorder="1" applyAlignment="1" applyProtection="1">
      <alignment horizontal="left" vertical="center"/>
    </xf>
    <xf numFmtId="0" fontId="26" fillId="0" borderId="27" xfId="6" applyFont="1" applyBorder="1" applyAlignment="1" applyProtection="1">
      <alignment horizontal="left" vertical="center"/>
    </xf>
    <xf numFmtId="0" fontId="30" fillId="0" borderId="27" xfId="6" applyFont="1" applyBorder="1" applyAlignment="1" applyProtection="1">
      <alignment horizontal="left" vertical="center"/>
    </xf>
    <xf numFmtId="0" fontId="26" fillId="0" borderId="28" xfId="6" applyFont="1" applyBorder="1" applyAlignment="1" applyProtection="1">
      <alignment horizontal="left" vertical="center"/>
    </xf>
    <xf numFmtId="0" fontId="26" fillId="0" borderId="29" xfId="6" applyFont="1" applyBorder="1" applyAlignment="1" applyProtection="1">
      <alignment horizontal="left" vertical="center"/>
    </xf>
    <xf numFmtId="0" fontId="26" fillId="0" borderId="30" xfId="6" applyFont="1" applyBorder="1" applyAlignment="1" applyProtection="1">
      <alignment horizontal="left" vertical="center"/>
    </xf>
    <xf numFmtId="0" fontId="26" fillId="0" borderId="31" xfId="6" applyFont="1" applyBorder="1" applyAlignment="1" applyProtection="1">
      <alignment horizontal="left" vertical="center"/>
    </xf>
    <xf numFmtId="0" fontId="26" fillId="0" borderId="32" xfId="6" applyFont="1" applyBorder="1" applyAlignment="1" applyProtection="1">
      <alignment horizontal="left" vertical="center"/>
    </xf>
    <xf numFmtId="0" fontId="26" fillId="0" borderId="33" xfId="6" applyFont="1" applyBorder="1" applyAlignment="1" applyProtection="1">
      <alignment horizontal="left" vertical="center"/>
    </xf>
    <xf numFmtId="165" fontId="24" fillId="0" borderId="34" xfId="6" applyNumberFormat="1" applyFont="1" applyBorder="1" applyAlignment="1" applyProtection="1">
      <alignment horizontal="right" vertical="center"/>
    </xf>
    <xf numFmtId="165" fontId="24" fillId="0" borderId="35" xfId="6" applyNumberFormat="1" applyFont="1" applyBorder="1" applyAlignment="1" applyProtection="1">
      <alignment horizontal="right" vertical="center"/>
    </xf>
    <xf numFmtId="165" fontId="31" fillId="0" borderId="36" xfId="6" applyNumberFormat="1" applyFont="1" applyBorder="1" applyAlignment="1" applyProtection="1">
      <alignment horizontal="right" vertical="center"/>
    </xf>
    <xf numFmtId="166" fontId="31" fillId="0" borderId="37" xfId="6" applyNumberFormat="1" applyFont="1" applyBorder="1" applyAlignment="1" applyProtection="1">
      <alignment horizontal="right" vertical="center"/>
    </xf>
    <xf numFmtId="165" fontId="24" fillId="0" borderId="36" xfId="6" applyNumberFormat="1" applyFont="1" applyBorder="1" applyAlignment="1" applyProtection="1">
      <alignment horizontal="right" vertical="center"/>
    </xf>
    <xf numFmtId="165" fontId="24" fillId="0" borderId="37" xfId="6" applyNumberFormat="1" applyFont="1" applyBorder="1" applyAlignment="1" applyProtection="1">
      <alignment horizontal="right" vertical="center"/>
    </xf>
    <xf numFmtId="165" fontId="31" fillId="0" borderId="35" xfId="6" applyNumberFormat="1" applyFont="1" applyBorder="1" applyAlignment="1" applyProtection="1">
      <alignment horizontal="right" vertical="center"/>
    </xf>
    <xf numFmtId="166" fontId="31" fillId="0" borderId="35" xfId="6" applyNumberFormat="1" applyFont="1" applyBorder="1" applyAlignment="1" applyProtection="1">
      <alignment horizontal="right" vertical="center"/>
    </xf>
    <xf numFmtId="165" fontId="24" fillId="0" borderId="38" xfId="6" applyNumberFormat="1" applyFont="1" applyBorder="1" applyAlignment="1" applyProtection="1">
      <alignment horizontal="right" vertical="center"/>
    </xf>
    <xf numFmtId="0" fontId="30" fillId="0" borderId="27" xfId="6" applyFont="1" applyBorder="1" applyAlignment="1" applyProtection="1">
      <alignment horizontal="left" vertical="center" wrapText="1"/>
    </xf>
    <xf numFmtId="0" fontId="32" fillId="0" borderId="29" xfId="6" applyFont="1" applyBorder="1" applyAlignment="1" applyProtection="1">
      <alignment horizontal="left" vertical="center"/>
    </xf>
    <xf numFmtId="0" fontId="32" fillId="0" borderId="31" xfId="6" applyFont="1" applyBorder="1" applyAlignment="1" applyProtection="1">
      <alignment horizontal="left" vertical="center"/>
    </xf>
    <xf numFmtId="0" fontId="30" fillId="0" borderId="32" xfId="6" applyFont="1" applyBorder="1" applyAlignment="1" applyProtection="1">
      <alignment horizontal="left" vertical="center"/>
    </xf>
    <xf numFmtId="0" fontId="30" fillId="0" borderId="30" xfId="6" applyFont="1" applyBorder="1" applyAlignment="1" applyProtection="1">
      <alignment horizontal="left" vertical="center"/>
    </xf>
    <xf numFmtId="0" fontId="30" fillId="0" borderId="33" xfId="6" applyFont="1" applyBorder="1" applyAlignment="1" applyProtection="1">
      <alignment horizontal="left" vertical="center"/>
    </xf>
    <xf numFmtId="0" fontId="30" fillId="0" borderId="31" xfId="6" applyFont="1" applyBorder="1" applyAlignment="1" applyProtection="1">
      <alignment horizontal="left" vertical="center"/>
    </xf>
    <xf numFmtId="164" fontId="26" fillId="0" borderId="39" xfId="6" applyNumberFormat="1" applyFont="1" applyBorder="1" applyAlignment="1" applyProtection="1">
      <alignment horizontal="center" vertical="center"/>
    </xf>
    <xf numFmtId="0" fontId="33" fillId="0" borderId="13" xfId="6" applyFont="1" applyBorder="1" applyAlignment="1" applyProtection="1">
      <alignment horizontal="left" vertical="center"/>
    </xf>
    <xf numFmtId="0" fontId="26" fillId="0" borderId="22" xfId="6" applyFont="1" applyBorder="1" applyAlignment="1" applyProtection="1">
      <alignment horizontal="left" vertical="center"/>
    </xf>
    <xf numFmtId="0" fontId="26" fillId="0" borderId="40" xfId="6" applyFont="1" applyBorder="1" applyAlignment="1" applyProtection="1">
      <alignment horizontal="left" vertical="center"/>
    </xf>
    <xf numFmtId="0" fontId="26" fillId="0" borderId="23" xfId="6" applyFont="1" applyBorder="1" applyAlignment="1" applyProtection="1">
      <alignment horizontal="left" vertical="center"/>
    </xf>
    <xf numFmtId="165" fontId="24" fillId="0" borderId="24" xfId="6" applyNumberFormat="1" applyFont="1" applyBorder="1" applyAlignment="1" applyProtection="1">
      <alignment horizontal="right" vertical="center"/>
    </xf>
    <xf numFmtId="0" fontId="34" fillId="0" borderId="24" xfId="6" applyFont="1" applyBorder="1" applyAlignment="1" applyProtection="1">
      <alignment horizontal="right" vertical="center"/>
    </xf>
    <xf numFmtId="0" fontId="34" fillId="0" borderId="25" xfId="6" applyFont="1" applyBorder="1" applyAlignment="1" applyProtection="1">
      <alignment horizontal="left" vertical="center"/>
    </xf>
    <xf numFmtId="0" fontId="26" fillId="0" borderId="19" xfId="6" applyFont="1" applyBorder="1" applyAlignment="1" applyProtection="1">
      <alignment horizontal="left" vertical="center"/>
    </xf>
    <xf numFmtId="164" fontId="26" fillId="0" borderId="41" xfId="6" applyNumberFormat="1" applyFont="1" applyBorder="1" applyAlignment="1" applyProtection="1">
      <alignment horizontal="center" vertical="center"/>
    </xf>
    <xf numFmtId="0" fontId="33" fillId="0" borderId="23" xfId="6" applyFont="1" applyBorder="1" applyAlignment="1" applyProtection="1">
      <alignment horizontal="left" vertical="center"/>
    </xf>
    <xf numFmtId="165" fontId="24" fillId="0" borderId="28" xfId="6" applyNumberFormat="1" applyFont="1" applyBorder="1" applyAlignment="1" applyProtection="1">
      <alignment horizontal="right" vertical="center"/>
    </xf>
    <xf numFmtId="0" fontId="26" fillId="0" borderId="42" xfId="6" applyFont="1" applyBorder="1" applyAlignment="1" applyProtection="1">
      <alignment horizontal="left" vertical="center"/>
    </xf>
    <xf numFmtId="164" fontId="26" fillId="0" borderId="43" xfId="6" applyNumberFormat="1" applyFont="1" applyBorder="1" applyAlignment="1" applyProtection="1">
      <alignment horizontal="center" vertical="center"/>
    </xf>
    <xf numFmtId="0" fontId="26" fillId="0" borderId="37" xfId="6" applyFont="1" applyBorder="1" applyAlignment="1" applyProtection="1">
      <alignment horizontal="left" vertical="center"/>
    </xf>
    <xf numFmtId="0" fontId="26" fillId="0" borderId="35" xfId="6" applyFont="1" applyBorder="1" applyAlignment="1" applyProtection="1">
      <alignment horizontal="left" vertical="center"/>
    </xf>
    <xf numFmtId="0" fontId="26" fillId="0" borderId="36" xfId="6" applyFont="1" applyBorder="1" applyAlignment="1" applyProtection="1">
      <alignment horizontal="left" vertical="center"/>
    </xf>
    <xf numFmtId="165" fontId="35" fillId="0" borderId="10" xfId="6" applyNumberFormat="1" applyFont="1" applyBorder="1" applyAlignment="1" applyProtection="1">
      <alignment horizontal="right" vertical="center"/>
    </xf>
    <xf numFmtId="0" fontId="30" fillId="0" borderId="6" xfId="6" applyFont="1" applyBorder="1" applyAlignment="1" applyProtection="1">
      <alignment horizontal="left" vertical="top"/>
    </xf>
    <xf numFmtId="0" fontId="26" fillId="0" borderId="45" xfId="6" applyFont="1" applyBorder="1" applyAlignment="1" applyProtection="1">
      <alignment horizontal="left" vertical="center"/>
    </xf>
    <xf numFmtId="0" fontId="26" fillId="0" borderId="46" xfId="6" applyFont="1" applyBorder="1" applyAlignment="1" applyProtection="1">
      <alignment horizontal="left" vertical="center"/>
    </xf>
    <xf numFmtId="0" fontId="26" fillId="0" borderId="17" xfId="6" applyFont="1" applyBorder="1" applyAlignment="1" applyProtection="1">
      <alignment horizontal="left" vertical="center"/>
    </xf>
    <xf numFmtId="167" fontId="36" fillId="0" borderId="28" xfId="6" applyNumberFormat="1" applyFont="1" applyBorder="1" applyAlignment="1" applyProtection="1">
      <alignment horizontal="right" vertical="center"/>
    </xf>
    <xf numFmtId="0" fontId="26" fillId="0" borderId="47" xfId="6" applyFont="1" applyBorder="1" applyAlignment="1" applyProtection="1">
      <alignment horizontal="left"/>
    </xf>
    <xf numFmtId="0" fontId="26" fillId="0" borderId="19" xfId="6" applyFont="1" applyBorder="1" applyAlignment="1" applyProtection="1">
      <alignment horizontal="left"/>
    </xf>
    <xf numFmtId="165" fontId="27" fillId="0" borderId="19" xfId="6" applyNumberFormat="1" applyFont="1" applyBorder="1" applyAlignment="1" applyProtection="1">
      <alignment horizontal="right" vertical="center"/>
    </xf>
    <xf numFmtId="166" fontId="27" fillId="0" borderId="23" xfId="6" applyNumberFormat="1" applyFont="1" applyBorder="1" applyAlignment="1" applyProtection="1">
      <alignment horizontal="right" vertical="center"/>
    </xf>
    <xf numFmtId="167" fontId="36" fillId="0" borderId="48" xfId="6" applyNumberFormat="1" applyFont="1" applyBorder="1" applyAlignment="1" applyProtection="1">
      <alignment horizontal="right" vertical="center"/>
    </xf>
    <xf numFmtId="0" fontId="30" fillId="0" borderId="49" xfId="6" applyFont="1" applyBorder="1" applyAlignment="1" applyProtection="1">
      <alignment horizontal="left" vertical="top"/>
    </xf>
    <xf numFmtId="0" fontId="26" fillId="0" borderId="13" xfId="6" applyFont="1" applyBorder="1" applyAlignment="1" applyProtection="1">
      <alignment horizontal="left" vertical="center"/>
    </xf>
    <xf numFmtId="165" fontId="27" fillId="0" borderId="23" xfId="6" applyNumberFormat="1" applyFont="1" applyBorder="1" applyAlignment="1" applyProtection="1">
      <alignment horizontal="right" vertical="center"/>
    </xf>
    <xf numFmtId="167" fontId="36" fillId="0" borderId="40" xfId="6" applyNumberFormat="1" applyFont="1" applyBorder="1" applyAlignment="1" applyProtection="1">
      <alignment horizontal="right" vertical="center"/>
    </xf>
    <xf numFmtId="0" fontId="30" fillId="0" borderId="37" xfId="6" applyFont="1" applyBorder="1" applyAlignment="1" applyProtection="1">
      <alignment horizontal="left" vertical="center"/>
    </xf>
    <xf numFmtId="0" fontId="26" fillId="0" borderId="50" xfId="6" applyFont="1" applyBorder="1" applyAlignment="1" applyProtection="1">
      <alignment horizontal="left" vertical="center"/>
    </xf>
    <xf numFmtId="0" fontId="26" fillId="0" borderId="52" xfId="6" applyFont="1" applyBorder="1" applyAlignment="1" applyProtection="1">
      <alignment horizontal="left" vertical="center"/>
    </xf>
    <xf numFmtId="0" fontId="26" fillId="0" borderId="9" xfId="6" applyFont="1" applyBorder="1" applyAlignment="1" applyProtection="1">
      <alignment horizontal="left"/>
    </xf>
    <xf numFmtId="0" fontId="26" fillId="0" borderId="53" xfId="6" applyFont="1" applyBorder="1" applyAlignment="1" applyProtection="1">
      <alignment horizontal="left" vertical="center"/>
    </xf>
    <xf numFmtId="0" fontId="26" fillId="0" borderId="44" xfId="6" applyFont="1" applyBorder="1" applyAlignment="1" applyProtection="1">
      <alignment horizontal="left"/>
    </xf>
    <xf numFmtId="0" fontId="26" fillId="0" borderId="38" xfId="6" applyFont="1" applyBorder="1" applyAlignment="1" applyProtection="1">
      <alignment horizontal="left" vertical="center"/>
    </xf>
    <xf numFmtId="0" fontId="40" fillId="0" borderId="37" xfId="6" applyFont="1" applyBorder="1" applyAlignment="1" applyProtection="1">
      <alignment horizontal="left" vertical="center"/>
    </xf>
    <xf numFmtId="0" fontId="40" fillId="0" borderId="36" xfId="6" applyFont="1" applyBorder="1" applyAlignment="1" applyProtection="1">
      <alignment horizontal="left" vertical="center"/>
    </xf>
    <xf numFmtId="0" fontId="26" fillId="0" borderId="35" xfId="6" applyFont="1" applyBorder="1" applyAlignment="1" applyProtection="1">
      <alignment horizontal="right" vertical="center"/>
    </xf>
    <xf numFmtId="4" fontId="31" fillId="0" borderId="23" xfId="6" applyNumberFormat="1" applyFont="1" applyBorder="1" applyAlignment="1" applyProtection="1">
      <alignment horizontal="right" vertical="center"/>
    </xf>
    <xf numFmtId="4" fontId="31" fillId="0" borderId="26" xfId="6" applyNumberFormat="1" applyFont="1" applyBorder="1" applyAlignment="1" applyProtection="1">
      <alignment horizontal="right" vertical="center"/>
    </xf>
    <xf numFmtId="4" fontId="31" fillId="0" borderId="44" xfId="6" applyNumberFormat="1" applyFont="1" applyBorder="1" applyAlignment="1" applyProtection="1">
      <alignment horizontal="right" vertical="center"/>
    </xf>
    <xf numFmtId="4" fontId="24" fillId="0" borderId="23" xfId="6" applyNumberFormat="1" applyFont="1" applyBorder="1" applyAlignment="1" applyProtection="1">
      <alignment horizontal="right" vertical="center"/>
    </xf>
    <xf numFmtId="4" fontId="24" fillId="0" borderId="26" xfId="6" applyNumberFormat="1" applyFont="1" applyBorder="1" applyAlignment="1" applyProtection="1">
      <alignment horizontal="right" vertical="center"/>
    </xf>
    <xf numFmtId="4" fontId="31" fillId="0" borderId="27" xfId="6" applyNumberFormat="1" applyFont="1" applyBorder="1" applyAlignment="1" applyProtection="1">
      <alignment horizontal="right" vertical="center"/>
    </xf>
    <xf numFmtId="4" fontId="26" fillId="0" borderId="30" xfId="6" applyNumberFormat="1" applyFont="1" applyBorder="1" applyAlignment="1" applyProtection="1">
      <alignment horizontal="left" vertical="center"/>
    </xf>
    <xf numFmtId="4" fontId="31" fillId="0" borderId="19" xfId="6" applyNumberFormat="1" applyFont="1" applyBorder="1" applyAlignment="1" applyProtection="1">
      <alignment horizontal="right" vertical="center"/>
    </xf>
    <xf numFmtId="4" fontId="37" fillId="0" borderId="51" xfId="6" applyNumberFormat="1" applyFont="1" applyBorder="1" applyAlignment="1" applyProtection="1">
      <alignment horizontal="right" vertical="center"/>
    </xf>
    <xf numFmtId="4" fontId="24" fillId="0" borderId="30" xfId="6" applyNumberFormat="1" applyFont="1" applyBorder="1" applyAlignment="1" applyProtection="1">
      <alignment horizontal="left" vertical="center"/>
    </xf>
    <xf numFmtId="4" fontId="31" fillId="0" borderId="37" xfId="6" applyNumberFormat="1" applyFont="1" applyBorder="1" applyAlignment="1" applyProtection="1">
      <alignment horizontal="right" vertical="center"/>
    </xf>
    <xf numFmtId="0" fontId="12" fillId="8" borderId="0" xfId="12" applyFont="1" applyFill="1" applyAlignment="1" applyProtection="1">
      <alignment horizontal="left"/>
    </xf>
    <xf numFmtId="0" fontId="12" fillId="9" borderId="0" xfId="13" applyFont="1" applyFill="1" applyAlignment="1">
      <alignment horizontal="left"/>
      <protection locked="0"/>
    </xf>
    <xf numFmtId="0" fontId="48" fillId="0" borderId="57" xfId="14" applyFont="1" applyFill="1" applyBorder="1" applyAlignment="1">
      <alignment horizontal="left" vertical="center" wrapText="1"/>
    </xf>
    <xf numFmtId="0" fontId="48" fillId="0" borderId="57" xfId="14" applyFont="1" applyFill="1" applyBorder="1" applyAlignment="1">
      <alignment horizontal="left" wrapText="1"/>
    </xf>
    <xf numFmtId="0" fontId="27" fillId="0" borderId="72" xfId="14" applyFont="1" applyFill="1" applyBorder="1" applyAlignment="1">
      <alignment horizontal="left" vertical="center" wrapText="1"/>
    </xf>
    <xf numFmtId="0" fontId="27" fillId="0" borderId="72" xfId="14" applyFont="1" applyFill="1" applyBorder="1" applyAlignment="1">
      <alignment horizontal="center" vertical="center" wrapText="1"/>
    </xf>
    <xf numFmtId="0" fontId="27" fillId="0" borderId="72" xfId="14" applyFont="1" applyFill="1" applyBorder="1" applyAlignment="1">
      <alignment horizontal="right" vertical="center" wrapText="1"/>
    </xf>
    <xf numFmtId="0" fontId="27" fillId="0" borderId="5" xfId="14" applyFont="1" applyFill="1" applyBorder="1" applyAlignment="1">
      <alignment horizontal="left" vertical="center" wrapText="1"/>
    </xf>
    <xf numFmtId="0" fontId="27" fillId="0" borderId="5" xfId="14" applyFont="1" applyFill="1" applyBorder="1" applyAlignment="1">
      <alignment horizontal="center" vertical="center" wrapText="1"/>
    </xf>
    <xf numFmtId="0" fontId="27" fillId="0" borderId="5" xfId="14" applyFont="1" applyFill="1" applyBorder="1" applyAlignment="1">
      <alignment horizontal="right" vertical="center" wrapText="1"/>
    </xf>
    <xf numFmtId="0" fontId="10" fillId="2" borderId="0" xfId="15" applyFont="1" applyFill="1" applyAlignment="1" applyProtection="1">
      <alignment horizontal="left" vertical="center"/>
    </xf>
    <xf numFmtId="0" fontId="12" fillId="2" borderId="0" xfId="15" applyFont="1" applyFill="1" applyAlignment="1" applyProtection="1">
      <alignment horizontal="left" vertical="center"/>
    </xf>
    <xf numFmtId="0" fontId="12" fillId="2" borderId="0" xfId="15" applyFont="1" applyFill="1" applyAlignment="1" applyProtection="1">
      <alignment horizontal="center" vertical="center"/>
    </xf>
    <xf numFmtId="168" fontId="12" fillId="2" borderId="0" xfId="15" applyNumberFormat="1" applyFont="1" applyFill="1" applyAlignment="1" applyProtection="1">
      <alignment horizontal="left" vertical="center"/>
    </xf>
    <xf numFmtId="4" fontId="12" fillId="2" borderId="0" xfId="15" applyNumberFormat="1" applyFont="1" applyFill="1" applyAlignment="1" applyProtection="1">
      <alignment horizontal="left" vertical="center"/>
    </xf>
    <xf numFmtId="0" fontId="4" fillId="3" borderId="0" xfId="15" applyFill="1" applyAlignment="1" applyProtection="1">
      <alignment horizontal="left" vertical="center"/>
      <protection locked="0"/>
    </xf>
    <xf numFmtId="0" fontId="13" fillId="2" borderId="0" xfId="15" applyFont="1" applyFill="1" applyAlignment="1" applyProtection="1">
      <alignment horizontal="left" vertical="center"/>
    </xf>
    <xf numFmtId="0" fontId="43" fillId="4" borderId="55" xfId="15" applyFont="1" applyFill="1" applyBorder="1" applyAlignment="1" applyProtection="1">
      <alignment horizontal="center" vertical="center" shrinkToFit="1"/>
    </xf>
    <xf numFmtId="0" fontId="43" fillId="4" borderId="55" xfId="15" applyFont="1" applyFill="1" applyBorder="1" applyAlignment="1" applyProtection="1">
      <alignment horizontal="center" vertical="center" wrapText="1"/>
    </xf>
    <xf numFmtId="168" fontId="43" fillId="4" borderId="55" xfId="15" applyNumberFormat="1" applyFont="1" applyFill="1" applyBorder="1" applyAlignment="1" applyProtection="1">
      <alignment horizontal="center" vertical="center" wrapText="1"/>
    </xf>
    <xf numFmtId="0" fontId="40" fillId="4" borderId="55" xfId="15" applyFont="1" applyFill="1" applyBorder="1" applyAlignment="1" applyProtection="1">
      <alignment horizontal="center" vertical="center" wrapText="1"/>
      <protection locked="0"/>
    </xf>
    <xf numFmtId="0" fontId="43" fillId="4" borderId="55" xfId="15" applyNumberFormat="1" applyFont="1" applyFill="1" applyBorder="1" applyAlignment="1" applyProtection="1">
      <alignment horizontal="center" vertical="center" wrapText="1"/>
    </xf>
    <xf numFmtId="0" fontId="11" fillId="2" borderId="0" xfId="15" applyFont="1" applyFill="1" applyAlignment="1" applyProtection="1">
      <alignment horizontal="left" vertical="center"/>
    </xf>
    <xf numFmtId="0" fontId="11" fillId="2" borderId="0" xfId="15" applyFont="1" applyFill="1" applyAlignment="1" applyProtection="1">
      <alignment horizontal="center" vertical="center"/>
    </xf>
    <xf numFmtId="168" fontId="11" fillId="2" borderId="0" xfId="15" applyNumberFormat="1" applyFont="1" applyFill="1" applyAlignment="1" applyProtection="1">
      <alignment horizontal="left" vertical="center"/>
    </xf>
    <xf numFmtId="4" fontId="11" fillId="2" borderId="0" xfId="15" applyNumberFormat="1" applyFont="1" applyFill="1" applyAlignment="1" applyProtection="1">
      <alignment horizontal="left" vertical="center"/>
    </xf>
    <xf numFmtId="165" fontId="44" fillId="3" borderId="0" xfId="15" applyNumberFormat="1" applyFont="1" applyFill="1" applyBorder="1" applyAlignment="1" applyProtection="1">
      <alignment horizontal="center" vertical="center"/>
      <protection locked="0"/>
    </xf>
    <xf numFmtId="0" fontId="44" fillId="3" borderId="0" xfId="15" applyFont="1" applyFill="1" applyBorder="1" applyAlignment="1" applyProtection="1">
      <alignment horizontal="left" vertical="center" wrapText="1"/>
      <protection locked="0"/>
    </xf>
    <xf numFmtId="0" fontId="44" fillId="3" borderId="0" xfId="15" applyFont="1" applyFill="1" applyBorder="1" applyAlignment="1" applyProtection="1">
      <alignment horizontal="center" vertical="center" wrapText="1"/>
      <protection locked="0"/>
    </xf>
    <xf numFmtId="168" fontId="44" fillId="3" borderId="0" xfId="15" applyNumberFormat="1" applyFont="1" applyFill="1" applyBorder="1" applyAlignment="1" applyProtection="1">
      <alignment horizontal="right" vertical="center"/>
      <protection locked="0"/>
    </xf>
    <xf numFmtId="4" fontId="44" fillId="3" borderId="0" xfId="15" applyNumberFormat="1" applyFont="1" applyFill="1" applyBorder="1" applyAlignment="1" applyProtection="1">
      <alignment horizontal="right" vertical="center"/>
      <protection locked="0"/>
    </xf>
    <xf numFmtId="4" fontId="44" fillId="3" borderId="0" xfId="15" applyNumberFormat="1" applyFont="1" applyFill="1" applyBorder="1" applyAlignment="1" applyProtection="1">
      <alignment horizontal="right" vertical="center"/>
    </xf>
    <xf numFmtId="169" fontId="44" fillId="3" borderId="0" xfId="15" applyNumberFormat="1" applyFont="1" applyFill="1" applyBorder="1" applyAlignment="1" applyProtection="1">
      <alignment horizontal="right" vertical="center"/>
    </xf>
    <xf numFmtId="0" fontId="15" fillId="3" borderId="0" xfId="15" applyFont="1" applyFill="1" applyAlignment="1" applyProtection="1">
      <alignment horizontal="left" vertical="center"/>
      <protection locked="0"/>
    </xf>
    <xf numFmtId="165" fontId="13" fillId="3" borderId="56" xfId="15" applyNumberFormat="1" applyFont="1" applyFill="1" applyBorder="1" applyAlignment="1" applyProtection="1">
      <alignment horizontal="center" vertical="center"/>
      <protection locked="0"/>
    </xf>
    <xf numFmtId="0" fontId="13" fillId="3" borderId="57" xfId="15" applyNumberFormat="1" applyFont="1" applyFill="1" applyBorder="1" applyAlignment="1" applyProtection="1">
      <alignment horizontal="left" vertical="center" wrapText="1"/>
      <protection locked="0"/>
    </xf>
    <xf numFmtId="0" fontId="13" fillId="3" borderId="57" xfId="15" applyFont="1" applyFill="1" applyBorder="1" applyAlignment="1" applyProtection="1">
      <alignment horizontal="left" vertical="center" wrapText="1"/>
      <protection locked="0"/>
    </xf>
    <xf numFmtId="0" fontId="13" fillId="3" borderId="57" xfId="15" applyFont="1" applyFill="1" applyBorder="1" applyAlignment="1" applyProtection="1">
      <alignment horizontal="center" vertical="center" wrapText="1"/>
      <protection locked="0"/>
    </xf>
    <xf numFmtId="168" fontId="13" fillId="3" borderId="57" xfId="15" applyNumberFormat="1" applyFont="1" applyFill="1" applyBorder="1" applyAlignment="1" applyProtection="1">
      <alignment horizontal="right" vertical="center"/>
      <protection locked="0"/>
    </xf>
    <xf numFmtId="4" fontId="13" fillId="3" borderId="57" xfId="15" applyNumberFormat="1" applyFont="1" applyFill="1" applyBorder="1" applyAlignment="1" applyProtection="1">
      <alignment horizontal="right" vertical="center"/>
      <protection locked="0"/>
    </xf>
    <xf numFmtId="4" fontId="13" fillId="3" borderId="57" xfId="15" applyNumberFormat="1" applyFont="1" applyFill="1" applyBorder="1" applyAlignment="1" applyProtection="1">
      <alignment horizontal="right" vertical="center"/>
    </xf>
    <xf numFmtId="169" fontId="13" fillId="3" borderId="57" xfId="15" applyNumberFormat="1" applyFont="1" applyFill="1" applyBorder="1" applyAlignment="1" applyProtection="1">
      <alignment horizontal="right" vertical="center"/>
    </xf>
    <xf numFmtId="170" fontId="13" fillId="3" borderId="58" xfId="15" applyNumberFormat="1" applyFont="1" applyFill="1" applyBorder="1" applyAlignment="1" applyProtection="1">
      <alignment horizontal="right" vertical="center"/>
    </xf>
    <xf numFmtId="0" fontId="4" fillId="3" borderId="59" xfId="15" applyFill="1" applyBorder="1" applyAlignment="1" applyProtection="1">
      <alignment horizontal="left" vertical="center"/>
      <protection locked="0"/>
    </xf>
    <xf numFmtId="0" fontId="12" fillId="0" borderId="62" xfId="15" applyFont="1" applyFill="1" applyBorder="1" applyAlignment="1" applyProtection="1">
      <alignment horizontal="center" vertical="center" wrapText="1"/>
      <protection locked="0"/>
    </xf>
    <xf numFmtId="0" fontId="45" fillId="0" borderId="64" xfId="15" applyFont="1" applyFill="1" applyBorder="1" applyAlignment="1" applyProtection="1">
      <alignment horizontal="left" vertical="center"/>
    </xf>
    <xf numFmtId="0" fontId="12" fillId="0" borderId="60" xfId="15" applyFont="1" applyFill="1" applyBorder="1" applyAlignment="1" applyProtection="1">
      <alignment horizontal="center" vertical="center" wrapText="1"/>
      <protection locked="0"/>
    </xf>
    <xf numFmtId="168" fontId="12" fillId="0" borderId="60" xfId="15" applyNumberFormat="1" applyFont="1" applyFill="1" applyBorder="1" applyAlignment="1" applyProtection="1">
      <alignment horizontal="right" vertical="center"/>
      <protection locked="0"/>
    </xf>
    <xf numFmtId="4" fontId="12" fillId="0" borderId="60" xfId="15" applyNumberFormat="1" applyFont="1" applyFill="1" applyBorder="1" applyAlignment="1" applyProtection="1">
      <alignment horizontal="right" vertical="center"/>
      <protection locked="0"/>
    </xf>
    <xf numFmtId="2" fontId="12" fillId="0" borderId="60" xfId="15" applyNumberFormat="1" applyFont="1" applyFill="1" applyBorder="1" applyAlignment="1" applyProtection="1">
      <alignment horizontal="right" vertical="center"/>
      <protection locked="0"/>
    </xf>
    <xf numFmtId="2" fontId="12" fillId="0" borderId="60" xfId="15" applyNumberFormat="1" applyFont="1" applyFill="1" applyBorder="1" applyAlignment="1" applyProtection="1">
      <alignment horizontal="right" vertical="center"/>
    </xf>
    <xf numFmtId="2" fontId="12" fillId="0" borderId="60" xfId="15" applyNumberFormat="1" applyFont="1" applyFill="1" applyBorder="1" applyAlignment="1" applyProtection="1">
      <alignment vertical="center"/>
      <protection locked="0"/>
    </xf>
    <xf numFmtId="2" fontId="12" fillId="0" borderId="64" xfId="15" applyNumberFormat="1" applyFont="1" applyFill="1" applyBorder="1" applyAlignment="1" applyProtection="1">
      <alignment horizontal="right" vertical="center"/>
      <protection locked="0"/>
    </xf>
    <xf numFmtId="2" fontId="12" fillId="0" borderId="64" xfId="15" applyNumberFormat="1" applyFont="1" applyFill="1" applyBorder="1" applyAlignment="1" applyProtection="1">
      <alignment horizontal="right" vertical="center"/>
    </xf>
    <xf numFmtId="2" fontId="12" fillId="0" borderId="93" xfId="15" applyNumberFormat="1" applyFont="1" applyFill="1" applyBorder="1" applyAlignment="1" applyProtection="1">
      <alignment horizontal="right" vertical="center"/>
    </xf>
    <xf numFmtId="0" fontId="4" fillId="3" borderId="70" xfId="15" applyFill="1" applyBorder="1" applyAlignment="1" applyProtection="1">
      <alignment horizontal="left" vertical="center"/>
      <protection locked="0"/>
    </xf>
    <xf numFmtId="0" fontId="12" fillId="0" borderId="5" xfId="15" applyFont="1" applyFill="1" applyBorder="1" applyAlignment="1" applyProtection="1">
      <alignment horizontal="center" vertical="center" wrapText="1"/>
      <protection locked="0"/>
    </xf>
    <xf numFmtId="0" fontId="52" fillId="7" borderId="72" xfId="15" quotePrefix="1" applyFont="1" applyFill="1" applyBorder="1" applyAlignment="1">
      <alignment horizontal="left" vertical="top" wrapText="1"/>
    </xf>
    <xf numFmtId="0" fontId="12" fillId="0" borderId="72" xfId="15" applyFont="1" applyFill="1" applyBorder="1" applyAlignment="1" applyProtection="1">
      <alignment horizontal="center" vertical="center" wrapText="1"/>
      <protection locked="0"/>
    </xf>
    <xf numFmtId="168" fontId="40" fillId="0" borderId="72" xfId="15" applyNumberFormat="1" applyFont="1" applyFill="1" applyBorder="1" applyAlignment="1" applyProtection="1">
      <alignment horizontal="right" vertical="center"/>
      <protection locked="0"/>
    </xf>
    <xf numFmtId="4" fontId="12" fillId="0" borderId="72" xfId="15" applyNumberFormat="1" applyFont="1" applyFill="1" applyBorder="1" applyAlignment="1" applyProtection="1">
      <alignment horizontal="right" vertical="center"/>
      <protection locked="0"/>
    </xf>
    <xf numFmtId="2" fontId="12" fillId="0" borderId="72" xfId="15" applyNumberFormat="1" applyFont="1" applyFill="1" applyBorder="1" applyAlignment="1" applyProtection="1">
      <alignment horizontal="right" vertical="center"/>
      <protection locked="0"/>
    </xf>
    <xf numFmtId="2" fontId="12" fillId="0" borderId="76" xfId="15" applyNumberFormat="1" applyFont="1" applyFill="1" applyBorder="1" applyAlignment="1" applyProtection="1">
      <alignment horizontal="right" vertical="center"/>
      <protection locked="0"/>
    </xf>
    <xf numFmtId="2" fontId="12" fillId="0" borderId="76" xfId="15" applyNumberFormat="1" applyFont="1" applyFill="1" applyBorder="1" applyAlignment="1" applyProtection="1">
      <alignment horizontal="right" vertical="center"/>
    </xf>
    <xf numFmtId="2" fontId="12" fillId="0" borderId="76" xfId="15" applyNumberFormat="1" applyFont="1" applyFill="1" applyBorder="1" applyAlignment="1" applyProtection="1">
      <alignment vertical="center"/>
      <protection locked="0"/>
    </xf>
    <xf numFmtId="2" fontId="12" fillId="0" borderId="94" xfId="15" applyNumberFormat="1" applyFont="1" applyFill="1" applyBorder="1" applyAlignment="1" applyProtection="1">
      <alignment horizontal="right" vertical="center"/>
      <protection locked="0"/>
    </xf>
    <xf numFmtId="2" fontId="12" fillId="0" borderId="95" xfId="15" applyNumberFormat="1" applyFont="1" applyFill="1" applyBorder="1" applyAlignment="1" applyProtection="1">
      <alignment horizontal="right" vertical="center"/>
    </xf>
    <xf numFmtId="2" fontId="12" fillId="0" borderId="96" xfId="15" applyNumberFormat="1" applyFont="1" applyFill="1" applyBorder="1" applyAlignment="1" applyProtection="1">
      <alignment horizontal="right" vertical="center"/>
    </xf>
    <xf numFmtId="49" fontId="12" fillId="3" borderId="71" xfId="15" applyNumberFormat="1" applyFont="1" applyFill="1" applyBorder="1" applyAlignment="1" applyProtection="1">
      <alignment horizontal="center" vertical="center"/>
      <protection locked="0"/>
    </xf>
    <xf numFmtId="0" fontId="40" fillId="0" borderId="5" xfId="15" applyFont="1" applyFill="1" applyBorder="1" applyAlignment="1" applyProtection="1">
      <alignment horizontal="left" vertical="center"/>
    </xf>
    <xf numFmtId="0" fontId="52" fillId="7" borderId="5" xfId="15" quotePrefix="1" applyFont="1" applyFill="1" applyBorder="1" applyAlignment="1">
      <alignment horizontal="right" vertical="center"/>
    </xf>
    <xf numFmtId="4" fontId="12" fillId="0" borderId="5" xfId="15" applyNumberFormat="1" applyFont="1" applyFill="1" applyBorder="1" applyAlignment="1" applyProtection="1">
      <alignment horizontal="right" vertical="center"/>
      <protection locked="0"/>
    </xf>
    <xf numFmtId="2" fontId="12" fillId="0" borderId="5" xfId="15" applyNumberFormat="1" applyFont="1" applyFill="1" applyBorder="1" applyAlignment="1" applyProtection="1">
      <alignment horizontal="right" vertical="center"/>
      <protection locked="0"/>
    </xf>
    <xf numFmtId="4" fontId="12" fillId="0" borderId="5" xfId="15" applyNumberFormat="1" applyFont="1" applyFill="1" applyBorder="1" applyAlignment="1" applyProtection="1">
      <alignment horizontal="right" vertical="center"/>
    </xf>
    <xf numFmtId="4" fontId="12" fillId="0" borderId="5" xfId="15" applyNumberFormat="1" applyFont="1" applyFill="1" applyBorder="1" applyAlignment="1" applyProtection="1">
      <alignment vertical="center"/>
      <protection locked="0"/>
    </xf>
    <xf numFmtId="2" fontId="12" fillId="0" borderId="69" xfId="15" applyNumberFormat="1" applyFont="1" applyFill="1" applyBorder="1" applyAlignment="1" applyProtection="1">
      <alignment horizontal="right" vertical="center"/>
    </xf>
    <xf numFmtId="0" fontId="40" fillId="0" borderId="5" xfId="15" applyFont="1" applyFill="1" applyBorder="1" applyAlignment="1" applyProtection="1">
      <alignment horizontal="left" vertical="center" wrapText="1"/>
    </xf>
    <xf numFmtId="0" fontId="52" fillId="7" borderId="5" xfId="15" quotePrefix="1" applyFont="1" applyFill="1" applyBorder="1" applyAlignment="1">
      <alignment horizontal="left" vertical="top"/>
    </xf>
    <xf numFmtId="49" fontId="40" fillId="0" borderId="5" xfId="15" applyNumberFormat="1" applyFont="1" applyFill="1" applyBorder="1" applyAlignment="1" applyProtection="1">
      <alignment horizontal="center" vertical="center"/>
    </xf>
    <xf numFmtId="2" fontId="12" fillId="0" borderId="68" xfId="15" applyNumberFormat="1" applyFont="1" applyFill="1" applyBorder="1" applyAlignment="1" applyProtection="1">
      <alignment horizontal="right" vertical="center"/>
    </xf>
    <xf numFmtId="49" fontId="12" fillId="3" borderId="97" xfId="15" applyNumberFormat="1" applyFont="1" applyFill="1" applyBorder="1" applyAlignment="1" applyProtection="1">
      <alignment horizontal="center" vertical="center"/>
      <protection locked="0"/>
    </xf>
    <xf numFmtId="0" fontId="45" fillId="0" borderId="5" xfId="15" applyFont="1" applyFill="1" applyBorder="1" applyAlignment="1" applyProtection="1">
      <alignment horizontal="left" vertical="center"/>
    </xf>
    <xf numFmtId="0" fontId="52" fillId="0" borderId="5" xfId="15" quotePrefix="1" applyFont="1" applyFill="1" applyBorder="1" applyAlignment="1">
      <alignment horizontal="right" vertical="center"/>
    </xf>
    <xf numFmtId="0" fontId="52" fillId="0" borderId="5" xfId="15" quotePrefix="1" applyFont="1" applyFill="1" applyBorder="1" applyAlignment="1">
      <alignment horizontal="left" vertical="center"/>
    </xf>
    <xf numFmtId="3" fontId="40" fillId="0" borderId="5" xfId="15" applyNumberFormat="1" applyFont="1" applyFill="1" applyBorder="1" applyAlignment="1" applyProtection="1">
      <alignment horizontal="right" vertical="center"/>
      <protection locked="0"/>
    </xf>
    <xf numFmtId="0" fontId="52" fillId="0" borderId="5" xfId="15" applyFont="1" applyFill="1" applyBorder="1" applyAlignment="1">
      <alignment horizontal="left" vertical="center"/>
    </xf>
    <xf numFmtId="49" fontId="12" fillId="3" borderId="70" xfId="15" applyNumberFormat="1" applyFont="1" applyFill="1" applyBorder="1" applyAlignment="1" applyProtection="1">
      <alignment horizontal="center" vertical="center"/>
      <protection locked="0"/>
    </xf>
    <xf numFmtId="0" fontId="12" fillId="0" borderId="67" xfId="15" applyFont="1" applyFill="1" applyBorder="1" applyAlignment="1" applyProtection="1">
      <alignment horizontal="center" vertical="center" wrapText="1"/>
      <protection locked="0"/>
    </xf>
    <xf numFmtId="168" fontId="12" fillId="0" borderId="5" xfId="15" applyNumberFormat="1" applyFont="1" applyFill="1" applyBorder="1" applyAlignment="1" applyProtection="1">
      <alignment horizontal="right" vertical="center"/>
      <protection locked="0"/>
    </xf>
    <xf numFmtId="4" fontId="12" fillId="0" borderId="68" xfId="15" applyNumberFormat="1" applyFont="1" applyFill="1" applyBorder="1" applyAlignment="1" applyProtection="1">
      <alignment horizontal="right" vertical="center"/>
      <protection locked="0"/>
    </xf>
    <xf numFmtId="2" fontId="12" fillId="0" borderId="5" xfId="15" applyNumberFormat="1" applyFont="1" applyFill="1" applyBorder="1" applyAlignment="1" applyProtection="1">
      <alignment horizontal="right" vertical="center"/>
    </xf>
    <xf numFmtId="2" fontId="12" fillId="0" borderId="72" xfId="15" applyNumberFormat="1" applyFont="1" applyFill="1" applyBorder="1" applyAlignment="1" applyProtection="1">
      <alignment vertical="center"/>
      <protection locked="0"/>
    </xf>
    <xf numFmtId="2" fontId="12" fillId="0" borderId="95" xfId="15" applyNumberFormat="1" applyFont="1" applyFill="1" applyBorder="1" applyAlignment="1" applyProtection="1">
      <alignment horizontal="right" vertical="center"/>
      <protection locked="0"/>
    </xf>
    <xf numFmtId="2" fontId="12" fillId="0" borderId="73" xfId="15" applyNumberFormat="1" applyFont="1" applyFill="1" applyBorder="1" applyAlignment="1" applyProtection="1">
      <alignment horizontal="right" vertical="center"/>
    </xf>
    <xf numFmtId="16" fontId="13" fillId="3" borderId="57" xfId="15" applyNumberFormat="1" applyFont="1" applyFill="1" applyBorder="1" applyAlignment="1" applyProtection="1">
      <alignment horizontal="left" vertical="center" wrapText="1"/>
      <protection locked="0"/>
    </xf>
    <xf numFmtId="2" fontId="13" fillId="3" borderId="57" xfId="15" applyNumberFormat="1" applyFont="1" applyFill="1" applyBorder="1" applyAlignment="1" applyProtection="1">
      <alignment horizontal="right" vertical="center"/>
      <protection locked="0"/>
    </xf>
    <xf numFmtId="2" fontId="13" fillId="3" borderId="57" xfId="15" applyNumberFormat="1" applyFont="1" applyFill="1" applyBorder="1" applyAlignment="1" applyProtection="1">
      <alignment horizontal="right" vertical="center"/>
    </xf>
    <xf numFmtId="2" fontId="13" fillId="3" borderId="58" xfId="15" applyNumberFormat="1" applyFont="1" applyFill="1" applyBorder="1" applyAlignment="1" applyProtection="1">
      <alignment horizontal="right" vertical="center"/>
    </xf>
    <xf numFmtId="0" fontId="12" fillId="3" borderId="60" xfId="15" applyFont="1" applyFill="1" applyBorder="1" applyAlignment="1" applyProtection="1">
      <alignment horizontal="center" vertical="center" wrapText="1"/>
      <protection locked="0"/>
    </xf>
    <xf numFmtId="0" fontId="12" fillId="3" borderId="67" xfId="15" applyFont="1" applyFill="1" applyBorder="1" applyAlignment="1" applyProtection="1">
      <alignment horizontal="center" vertical="center" wrapText="1"/>
      <protection locked="0"/>
    </xf>
    <xf numFmtId="3" fontId="12" fillId="0" borderId="5" xfId="15" applyNumberFormat="1" applyFont="1" applyFill="1" applyBorder="1" applyAlignment="1" applyProtection="1">
      <alignment horizontal="right" vertical="center"/>
      <protection locked="0"/>
    </xf>
    <xf numFmtId="4" fontId="12" fillId="3" borderId="68" xfId="15" applyNumberFormat="1" applyFont="1" applyFill="1" applyBorder="1" applyAlignment="1" applyProtection="1">
      <alignment horizontal="right" vertical="center"/>
      <protection locked="0"/>
    </xf>
    <xf numFmtId="4" fontId="12" fillId="3" borderId="5" xfId="15" applyNumberFormat="1" applyFont="1" applyFill="1" applyBorder="1" applyAlignment="1" applyProtection="1">
      <alignment horizontal="right" vertical="center"/>
      <protection locked="0"/>
    </xf>
    <xf numFmtId="2" fontId="12" fillId="3" borderId="64" xfId="15" applyNumberFormat="1" applyFont="1" applyFill="1" applyBorder="1" applyAlignment="1" applyProtection="1">
      <alignment horizontal="right" vertical="center"/>
    </xf>
    <xf numFmtId="2" fontId="12" fillId="3" borderId="65" xfId="15" applyNumberFormat="1" applyFont="1" applyFill="1" applyBorder="1" applyAlignment="1" applyProtection="1">
      <alignment horizontal="right" vertical="center"/>
    </xf>
    <xf numFmtId="49" fontId="40" fillId="0" borderId="5" xfId="15" applyNumberFormat="1" applyFont="1" applyBorder="1" applyAlignment="1" applyProtection="1">
      <alignment horizontal="center" vertical="center"/>
    </xf>
    <xf numFmtId="3" fontId="12" fillId="3" borderId="5" xfId="15" applyNumberFormat="1" applyFont="1" applyFill="1" applyBorder="1" applyAlignment="1" applyProtection="1">
      <alignment horizontal="right" vertical="center"/>
      <protection locked="0"/>
    </xf>
    <xf numFmtId="2" fontId="12" fillId="3" borderId="68" xfId="15" applyNumberFormat="1" applyFont="1" applyFill="1" applyBorder="1" applyAlignment="1" applyProtection="1">
      <alignment horizontal="right" vertical="center"/>
    </xf>
    <xf numFmtId="2" fontId="12" fillId="3" borderId="69" xfId="15" applyNumberFormat="1" applyFont="1" applyFill="1" applyBorder="1" applyAlignment="1" applyProtection="1">
      <alignment horizontal="right" vertical="center"/>
    </xf>
    <xf numFmtId="49" fontId="12" fillId="3" borderId="77" xfId="15" applyNumberFormat="1" applyFont="1" applyFill="1" applyBorder="1" applyAlignment="1" applyProtection="1">
      <alignment horizontal="center" vertical="center"/>
      <protection locked="0"/>
    </xf>
    <xf numFmtId="49" fontId="40" fillId="0" borderId="78" xfId="15" applyNumberFormat="1" applyFont="1" applyBorder="1" applyAlignment="1" applyProtection="1">
      <alignment horizontal="center" vertical="center"/>
    </xf>
    <xf numFmtId="0" fontId="40" fillId="0" borderId="78" xfId="15" applyFont="1" applyFill="1" applyBorder="1" applyAlignment="1" applyProtection="1">
      <alignment horizontal="left" vertical="center"/>
    </xf>
    <xf numFmtId="168" fontId="12" fillId="3" borderId="5" xfId="15" applyNumberFormat="1" applyFont="1" applyFill="1" applyBorder="1" applyAlignment="1" applyProtection="1">
      <alignment horizontal="right" vertical="center"/>
      <protection locked="0"/>
    </xf>
    <xf numFmtId="4" fontId="12" fillId="3" borderId="98" xfId="15" applyNumberFormat="1" applyFont="1" applyFill="1" applyBorder="1" applyAlignment="1" applyProtection="1">
      <alignment horizontal="right" vertical="center"/>
      <protection locked="0"/>
    </xf>
    <xf numFmtId="2" fontId="12" fillId="3" borderId="99" xfId="15" applyNumberFormat="1" applyFont="1" applyFill="1" applyBorder="1" applyAlignment="1" applyProtection="1">
      <alignment horizontal="right" vertical="center"/>
      <protection locked="0"/>
    </xf>
    <xf numFmtId="2" fontId="12" fillId="3" borderId="99" xfId="15" applyNumberFormat="1" applyFont="1" applyFill="1" applyBorder="1" applyAlignment="1" applyProtection="1">
      <alignment horizontal="right" vertical="center"/>
    </xf>
    <xf numFmtId="2" fontId="12" fillId="3" borderId="99" xfId="15" applyNumberFormat="1" applyFont="1" applyFill="1" applyBorder="1" applyAlignment="1" applyProtection="1">
      <alignment vertical="center"/>
      <protection locked="0"/>
    </xf>
    <xf numFmtId="2" fontId="12" fillId="3" borderId="98" xfId="15" applyNumberFormat="1" applyFont="1" applyFill="1" applyBorder="1" applyAlignment="1" applyProtection="1">
      <alignment horizontal="right" vertical="center"/>
    </xf>
    <xf numFmtId="2" fontId="12" fillId="3" borderId="100" xfId="15" applyNumberFormat="1" applyFont="1" applyFill="1" applyBorder="1" applyAlignment="1" applyProtection="1">
      <alignment horizontal="right" vertical="center"/>
    </xf>
    <xf numFmtId="165" fontId="12" fillId="3" borderId="56" xfId="15" applyNumberFormat="1" applyFont="1" applyFill="1" applyBorder="1" applyAlignment="1" applyProtection="1">
      <alignment horizontal="center" vertical="center"/>
      <protection locked="0"/>
    </xf>
    <xf numFmtId="168" fontId="12" fillId="3" borderId="57" xfId="15" applyNumberFormat="1" applyFont="1" applyFill="1" applyBorder="1" applyAlignment="1" applyProtection="1">
      <alignment horizontal="right" vertical="center"/>
      <protection locked="0"/>
    </xf>
    <xf numFmtId="4" fontId="12" fillId="3" borderId="57" xfId="15" applyNumberFormat="1" applyFont="1" applyFill="1" applyBorder="1" applyAlignment="1" applyProtection="1">
      <alignment horizontal="right" vertical="center"/>
      <protection locked="0"/>
    </xf>
    <xf numFmtId="2" fontId="12" fillId="3" borderId="57" xfId="15" applyNumberFormat="1" applyFont="1" applyFill="1" applyBorder="1" applyAlignment="1" applyProtection="1">
      <alignment horizontal="right" vertical="center"/>
      <protection locked="0"/>
    </xf>
    <xf numFmtId="2" fontId="12" fillId="3" borderId="57" xfId="15" applyNumberFormat="1" applyFont="1" applyFill="1" applyBorder="1" applyAlignment="1" applyProtection="1">
      <alignment horizontal="right" vertical="center"/>
    </xf>
    <xf numFmtId="2" fontId="12" fillId="3" borderId="57" xfId="15" applyNumberFormat="1" applyFont="1" applyFill="1" applyBorder="1" applyAlignment="1" applyProtection="1">
      <alignment vertical="center"/>
      <protection locked="0"/>
    </xf>
    <xf numFmtId="2" fontId="12" fillId="3" borderId="58" xfId="15" applyNumberFormat="1" applyFont="1" applyFill="1" applyBorder="1" applyAlignment="1" applyProtection="1">
      <alignment horizontal="right" vertical="center"/>
    </xf>
    <xf numFmtId="16" fontId="12" fillId="3" borderId="62" xfId="15" applyNumberFormat="1" applyFont="1" applyFill="1" applyBorder="1" applyAlignment="1" applyProtection="1">
      <alignment horizontal="left" vertical="center" wrapText="1"/>
      <protection locked="0"/>
    </xf>
    <xf numFmtId="0" fontId="12" fillId="0" borderId="62" xfId="14" applyFont="1" applyFill="1" applyBorder="1" applyAlignment="1">
      <alignment horizontal="left" vertical="center" wrapText="1"/>
    </xf>
    <xf numFmtId="0" fontId="12" fillId="0" borderId="62" xfId="14" applyFont="1" applyFill="1" applyBorder="1" applyAlignment="1">
      <alignment horizontal="center" vertical="center" wrapText="1"/>
    </xf>
    <xf numFmtId="4" fontId="12" fillId="3" borderId="62" xfId="15" applyNumberFormat="1" applyFont="1" applyFill="1" applyBorder="1" applyAlignment="1" applyProtection="1">
      <alignment horizontal="right" vertical="center"/>
      <protection locked="0"/>
    </xf>
    <xf numFmtId="2" fontId="12" fillId="3" borderId="62" xfId="15" applyNumberFormat="1" applyFont="1" applyFill="1" applyBorder="1" applyAlignment="1" applyProtection="1">
      <alignment horizontal="right" vertical="center"/>
      <protection locked="0"/>
    </xf>
    <xf numFmtId="2" fontId="12" fillId="3" borderId="62" xfId="15" applyNumberFormat="1" applyFont="1" applyFill="1" applyBorder="1" applyAlignment="1" applyProtection="1">
      <alignment horizontal="right" vertical="center"/>
    </xf>
    <xf numFmtId="2" fontId="12" fillId="3" borderId="101" xfId="15" applyNumberFormat="1" applyFont="1" applyFill="1" applyBorder="1" applyAlignment="1" applyProtection="1">
      <alignment horizontal="right" vertical="center"/>
    </xf>
    <xf numFmtId="49" fontId="12" fillId="3" borderId="71" xfId="15" applyNumberFormat="1" applyFont="1" applyFill="1" applyBorder="1" applyAlignment="1" applyProtection="1">
      <alignment horizontal="center" vertical="center" wrapText="1"/>
      <protection locked="0"/>
    </xf>
    <xf numFmtId="4" fontId="46" fillId="0" borderId="5" xfId="15" applyNumberFormat="1" applyFont="1" applyFill="1" applyBorder="1" applyAlignment="1" applyProtection="1">
      <alignment horizontal="right" vertical="center"/>
    </xf>
    <xf numFmtId="0" fontId="12" fillId="3" borderId="102" xfId="15" applyNumberFormat="1" applyFont="1" applyFill="1" applyBorder="1" applyAlignment="1" applyProtection="1">
      <alignment horizontal="center" vertical="center"/>
      <protection locked="0"/>
    </xf>
    <xf numFmtId="0" fontId="12" fillId="3" borderId="103" xfId="15" applyFont="1" applyFill="1" applyBorder="1" applyAlignment="1" applyProtection="1">
      <alignment horizontal="center" vertical="center" wrapText="1"/>
      <protection locked="0"/>
    </xf>
    <xf numFmtId="0" fontId="40" fillId="0" borderId="103" xfId="15" applyFont="1" applyFill="1" applyBorder="1" applyAlignment="1" applyProtection="1">
      <alignment horizontal="left" vertical="center"/>
    </xf>
    <xf numFmtId="3" fontId="12" fillId="3" borderId="103" xfId="15" applyNumberFormat="1" applyFont="1" applyFill="1" applyBorder="1" applyAlignment="1" applyProtection="1">
      <alignment horizontal="right" vertical="center"/>
      <protection locked="0"/>
    </xf>
    <xf numFmtId="4" fontId="12" fillId="3" borderId="103" xfId="15" applyNumberFormat="1" applyFont="1" applyFill="1" applyBorder="1" applyAlignment="1" applyProtection="1">
      <alignment horizontal="right" vertical="center"/>
      <protection locked="0"/>
    </xf>
    <xf numFmtId="2" fontId="12" fillId="3" borderId="103" xfId="15" applyNumberFormat="1" applyFont="1" applyFill="1" applyBorder="1" applyAlignment="1" applyProtection="1">
      <alignment horizontal="right" vertical="center"/>
      <protection locked="0"/>
    </xf>
    <xf numFmtId="2" fontId="12" fillId="3" borderId="103" xfId="15" applyNumberFormat="1" applyFont="1" applyFill="1" applyBorder="1" applyAlignment="1" applyProtection="1">
      <alignment horizontal="right" vertical="center"/>
    </xf>
    <xf numFmtId="2" fontId="12" fillId="3" borderId="103" xfId="15" applyNumberFormat="1" applyFont="1" applyFill="1" applyBorder="1" applyAlignment="1" applyProtection="1">
      <alignment vertical="center"/>
      <protection locked="0"/>
    </xf>
    <xf numFmtId="2" fontId="12" fillId="3" borderId="104" xfId="15" applyNumberFormat="1" applyFont="1" applyFill="1" applyBorder="1" applyAlignment="1" applyProtection="1">
      <alignment horizontal="right" vertical="center"/>
    </xf>
    <xf numFmtId="165" fontId="12" fillId="3" borderId="102" xfId="15" applyNumberFormat="1" applyFont="1" applyFill="1" applyBorder="1" applyAlignment="1" applyProtection="1">
      <alignment horizontal="center" vertical="center"/>
      <protection locked="0"/>
    </xf>
    <xf numFmtId="0" fontId="13" fillId="3" borderId="103" xfId="15" applyNumberFormat="1" applyFont="1" applyFill="1" applyBorder="1" applyAlignment="1" applyProtection="1">
      <alignment horizontal="left" vertical="center" wrapText="1"/>
      <protection locked="0"/>
    </xf>
    <xf numFmtId="0" fontId="48" fillId="0" borderId="103" xfId="14" applyFont="1" applyFill="1" applyBorder="1" applyAlignment="1">
      <alignment horizontal="left" vertical="center" wrapText="1"/>
    </xf>
    <xf numFmtId="0" fontId="48" fillId="0" borderId="103" xfId="14" applyFont="1" applyFill="1" applyBorder="1" applyAlignment="1">
      <alignment horizontal="left" wrapText="1"/>
    </xf>
    <xf numFmtId="168" fontId="12" fillId="3" borderId="103" xfId="15" applyNumberFormat="1" applyFont="1" applyFill="1" applyBorder="1" applyAlignment="1" applyProtection="1">
      <alignment horizontal="right" vertical="center"/>
      <protection locked="0"/>
    </xf>
    <xf numFmtId="4" fontId="12" fillId="3" borderId="57" xfId="15" applyNumberFormat="1" applyFont="1" applyFill="1" applyBorder="1" applyAlignment="1" applyProtection="1">
      <alignment horizontal="right" vertical="center"/>
    </xf>
    <xf numFmtId="0" fontId="13" fillId="3" borderId="60" xfId="15" applyNumberFormat="1" applyFont="1" applyFill="1" applyBorder="1" applyAlignment="1" applyProtection="1">
      <alignment horizontal="left" vertical="center" wrapText="1"/>
      <protection locked="0"/>
    </xf>
    <xf numFmtId="4" fontId="12" fillId="3" borderId="72" xfId="15" applyNumberFormat="1" applyFont="1" applyFill="1" applyBorder="1" applyAlignment="1" applyProtection="1">
      <alignment horizontal="right" vertical="center"/>
      <protection locked="0"/>
    </xf>
    <xf numFmtId="2" fontId="12" fillId="3" borderId="72" xfId="15" applyNumberFormat="1" applyFont="1" applyFill="1" applyBorder="1" applyAlignment="1" applyProtection="1">
      <alignment horizontal="right" vertical="center"/>
    </xf>
    <xf numFmtId="2" fontId="12" fillId="3" borderId="73" xfId="15" applyNumberFormat="1" applyFont="1" applyFill="1" applyBorder="1" applyAlignment="1" applyProtection="1">
      <alignment horizontal="right" vertical="center"/>
    </xf>
    <xf numFmtId="0" fontId="13" fillId="3" borderId="5" xfId="15" applyNumberFormat="1" applyFont="1" applyFill="1" applyBorder="1" applyAlignment="1" applyProtection="1">
      <alignment horizontal="left" vertical="center" wrapText="1"/>
      <protection locked="0"/>
    </xf>
    <xf numFmtId="16" fontId="12" fillId="3" borderId="5" xfId="15" applyNumberFormat="1" applyFont="1" applyFill="1" applyBorder="1" applyAlignment="1" applyProtection="1">
      <alignment horizontal="center" vertical="center" wrapText="1"/>
      <protection locked="0"/>
    </xf>
    <xf numFmtId="0" fontId="46" fillId="0" borderId="72" xfId="15" applyFont="1" applyBorder="1" applyAlignment="1" applyProtection="1">
      <alignment horizontal="left" vertical="center"/>
    </xf>
    <xf numFmtId="0" fontId="12" fillId="3" borderId="5" xfId="15" applyFont="1" applyFill="1" applyBorder="1" applyAlignment="1" applyProtection="1">
      <alignment horizontal="center" vertical="center" wrapText="1"/>
      <protection locked="0"/>
    </xf>
    <xf numFmtId="4" fontId="12" fillId="3" borderId="5" xfId="15" applyNumberFormat="1" applyFont="1" applyFill="1" applyBorder="1" applyAlignment="1" applyProtection="1">
      <alignment horizontal="right" vertical="center"/>
    </xf>
    <xf numFmtId="2" fontId="13" fillId="3" borderId="5" xfId="15" applyNumberFormat="1" applyFont="1" applyFill="1" applyBorder="1" applyAlignment="1" applyProtection="1">
      <alignment horizontal="right" vertical="center"/>
    </xf>
    <xf numFmtId="2" fontId="12" fillId="3" borderId="5" xfId="15" applyNumberFormat="1" applyFont="1" applyFill="1" applyBorder="1" applyAlignment="1" applyProtection="1">
      <alignment horizontal="right" vertical="center"/>
    </xf>
    <xf numFmtId="0" fontId="46" fillId="0" borderId="5" xfId="15" applyFont="1" applyBorder="1" applyAlignment="1" applyProtection="1">
      <alignment horizontal="left" vertical="center"/>
    </xf>
    <xf numFmtId="0" fontId="46" fillId="0" borderId="5" xfId="15" applyFont="1" applyFill="1" applyBorder="1" applyAlignment="1" applyProtection="1">
      <alignment horizontal="left" vertical="center"/>
    </xf>
    <xf numFmtId="0" fontId="12" fillId="3" borderId="5" xfId="15" applyFont="1" applyFill="1" applyBorder="1" applyAlignment="1" applyProtection="1">
      <alignment horizontal="right" vertical="center" wrapText="1"/>
      <protection locked="0"/>
    </xf>
    <xf numFmtId="49" fontId="12" fillId="3" borderId="74" xfId="15" applyNumberFormat="1" applyFont="1" applyFill="1" applyBorder="1" applyAlignment="1" applyProtection="1">
      <alignment horizontal="center" vertical="center"/>
      <protection locked="0"/>
    </xf>
    <xf numFmtId="16" fontId="12" fillId="3" borderId="60" xfId="15" applyNumberFormat="1" applyFont="1" applyFill="1" applyBorder="1" applyAlignment="1" applyProtection="1">
      <alignment horizontal="center" vertical="center" wrapText="1"/>
      <protection locked="0"/>
    </xf>
    <xf numFmtId="0" fontId="46" fillId="0" borderId="60" xfId="15" applyFont="1" applyBorder="1" applyAlignment="1" applyProtection="1">
      <alignment horizontal="left" vertical="center"/>
    </xf>
    <xf numFmtId="0" fontId="12" fillId="3" borderId="75" xfId="15" applyFont="1" applyFill="1" applyBorder="1" applyAlignment="1" applyProtection="1">
      <alignment horizontal="center" vertical="center" wrapText="1"/>
      <protection locked="0"/>
    </xf>
    <xf numFmtId="3" fontId="12" fillId="3" borderId="76" xfId="15" applyNumberFormat="1" applyFont="1" applyFill="1" applyBorder="1" applyAlignment="1" applyProtection="1">
      <alignment horizontal="right" vertical="center"/>
      <protection locked="0"/>
    </xf>
    <xf numFmtId="0" fontId="12" fillId="3" borderId="5" xfId="15" applyFont="1" applyFill="1" applyBorder="1" applyAlignment="1" applyProtection="1">
      <alignment horizontal="left" vertical="center" wrapText="1"/>
      <protection locked="0"/>
    </xf>
    <xf numFmtId="165" fontId="12" fillId="3" borderId="77" xfId="15" applyNumberFormat="1" applyFont="1" applyFill="1" applyBorder="1" applyAlignment="1" applyProtection="1">
      <alignment horizontal="center" vertical="center"/>
      <protection locked="0"/>
    </xf>
    <xf numFmtId="0" fontId="12" fillId="3" borderId="78" xfId="15" applyFont="1" applyFill="1" applyBorder="1" applyAlignment="1" applyProtection="1">
      <alignment horizontal="center" vertical="center" wrapText="1"/>
      <protection locked="0"/>
    </xf>
    <xf numFmtId="0" fontId="12" fillId="3" borderId="78" xfId="15" applyFont="1" applyFill="1" applyBorder="1" applyAlignment="1" applyProtection="1">
      <alignment horizontal="left" vertical="center" wrapText="1"/>
      <protection locked="0"/>
    </xf>
    <xf numFmtId="168" fontId="12" fillId="3" borderId="78" xfId="15" applyNumberFormat="1" applyFont="1" applyFill="1" applyBorder="1" applyAlignment="1" applyProtection="1">
      <alignment horizontal="right" vertical="center"/>
      <protection locked="0"/>
    </xf>
    <xf numFmtId="4" fontId="12" fillId="3" borderId="78" xfId="15" applyNumberFormat="1" applyFont="1" applyFill="1" applyBorder="1" applyAlignment="1" applyProtection="1">
      <alignment horizontal="right" vertical="center"/>
      <protection locked="0"/>
    </xf>
    <xf numFmtId="2" fontId="12" fillId="3" borderId="78" xfId="15" applyNumberFormat="1" applyFont="1" applyFill="1" applyBorder="1" applyAlignment="1" applyProtection="1">
      <alignment horizontal="right" vertical="center"/>
      <protection locked="0"/>
    </xf>
    <xf numFmtId="2" fontId="12" fillId="3" borderId="78" xfId="15" applyNumberFormat="1" applyFont="1" applyFill="1" applyBorder="1" applyAlignment="1" applyProtection="1">
      <alignment horizontal="right" vertical="center"/>
    </xf>
    <xf numFmtId="2" fontId="12" fillId="3" borderId="79" xfId="15" applyNumberFormat="1" applyFont="1" applyFill="1" applyBorder="1" applyAlignment="1" applyProtection="1">
      <alignment horizontal="right" vertical="center"/>
    </xf>
    <xf numFmtId="0" fontId="4" fillId="3" borderId="0" xfId="15" applyFont="1" applyFill="1" applyAlignment="1" applyProtection="1">
      <alignment horizontal="left" vertical="center"/>
      <protection locked="0"/>
    </xf>
    <xf numFmtId="165" fontId="4" fillId="3" borderId="0" xfId="15" applyNumberFormat="1" applyFill="1" applyAlignment="1" applyProtection="1">
      <alignment horizontal="center" vertical="center"/>
      <protection locked="0"/>
    </xf>
    <xf numFmtId="0" fontId="4" fillId="3" borderId="0" xfId="15" applyFill="1" applyAlignment="1" applyProtection="1">
      <alignment horizontal="left" vertical="center" wrapText="1"/>
      <protection locked="0"/>
    </xf>
    <xf numFmtId="0" fontId="4" fillId="3" borderId="0" xfId="15" applyFill="1" applyAlignment="1" applyProtection="1">
      <alignment horizontal="center" vertical="center" wrapText="1"/>
      <protection locked="0"/>
    </xf>
    <xf numFmtId="168" fontId="4" fillId="3" borderId="0" xfId="15" applyNumberFormat="1" applyFill="1" applyAlignment="1" applyProtection="1">
      <alignment horizontal="right" vertical="center"/>
      <protection locked="0"/>
    </xf>
    <xf numFmtId="4" fontId="4" fillId="3" borderId="0" xfId="15" applyNumberFormat="1" applyFill="1" applyAlignment="1" applyProtection="1">
      <alignment horizontal="right" vertical="center"/>
      <protection locked="0"/>
    </xf>
    <xf numFmtId="171" fontId="4" fillId="3" borderId="0" xfId="15" applyNumberFormat="1" applyFill="1" applyAlignment="1" applyProtection="1">
      <alignment horizontal="right" vertical="center"/>
      <protection locked="0"/>
    </xf>
    <xf numFmtId="1" fontId="12" fillId="2" borderId="0" xfId="15" applyNumberFormat="1" applyFont="1" applyFill="1" applyAlignment="1" applyProtection="1">
      <alignment horizontal="left" vertical="center"/>
    </xf>
    <xf numFmtId="1" fontId="43" fillId="4" borderId="55" xfId="15" applyNumberFormat="1" applyFont="1" applyFill="1" applyBorder="1" applyAlignment="1" applyProtection="1">
      <alignment horizontal="center" vertical="center" wrapText="1"/>
    </xf>
    <xf numFmtId="1" fontId="11" fillId="2" borderId="0" xfId="15" applyNumberFormat="1" applyFont="1" applyFill="1" applyAlignment="1" applyProtection="1">
      <alignment horizontal="left" vertical="center"/>
    </xf>
    <xf numFmtId="0" fontId="13" fillId="3" borderId="0" xfId="15" applyFont="1" applyFill="1" applyBorder="1" applyAlignment="1" applyProtection="1">
      <alignment horizontal="left" vertical="center" wrapText="1"/>
      <protection locked="0"/>
    </xf>
    <xf numFmtId="1" fontId="44" fillId="3" borderId="0" xfId="15" applyNumberFormat="1" applyFont="1" applyFill="1" applyBorder="1" applyAlignment="1" applyProtection="1">
      <alignment horizontal="right" vertical="center"/>
      <protection locked="0"/>
    </xf>
    <xf numFmtId="1" fontId="13" fillId="3" borderId="57" xfId="15" applyNumberFormat="1" applyFont="1" applyFill="1" applyBorder="1" applyAlignment="1" applyProtection="1">
      <alignment horizontal="right" vertical="center"/>
      <protection locked="0"/>
    </xf>
    <xf numFmtId="49" fontId="12" fillId="3" borderId="66" xfId="15" applyNumberFormat="1" applyFont="1" applyFill="1" applyBorder="1" applyAlignment="1" applyProtection="1">
      <alignment horizontal="center" vertical="center"/>
      <protection locked="0"/>
    </xf>
    <xf numFmtId="0" fontId="45" fillId="0" borderId="61" xfId="15" applyFont="1" applyFill="1" applyBorder="1" applyAlignment="1" applyProtection="1">
      <alignment horizontal="left" vertical="center"/>
    </xf>
    <xf numFmtId="1" fontId="12" fillId="0" borderId="60" xfId="15" applyNumberFormat="1" applyFont="1" applyFill="1" applyBorder="1" applyAlignment="1" applyProtection="1">
      <alignment horizontal="right" vertical="center"/>
      <protection locked="0"/>
    </xf>
    <xf numFmtId="2" fontId="12" fillId="0" borderId="62" xfId="15" applyNumberFormat="1" applyFont="1" applyFill="1" applyBorder="1" applyAlignment="1" applyProtection="1">
      <alignment horizontal="right" vertical="center"/>
      <protection locked="0"/>
    </xf>
    <xf numFmtId="2" fontId="12" fillId="0" borderId="62" xfId="15" applyNumberFormat="1" applyFont="1" applyFill="1" applyBorder="1" applyAlignment="1" applyProtection="1">
      <alignment horizontal="right" vertical="center"/>
    </xf>
    <xf numFmtId="2" fontId="12" fillId="0" borderId="62" xfId="15" applyNumberFormat="1" applyFont="1" applyFill="1" applyBorder="1" applyAlignment="1" applyProtection="1">
      <alignment vertical="center"/>
      <protection locked="0"/>
    </xf>
    <xf numFmtId="2" fontId="12" fillId="0" borderId="63" xfId="15" applyNumberFormat="1" applyFont="1" applyFill="1" applyBorder="1" applyAlignment="1" applyProtection="1">
      <alignment horizontal="right" vertical="center"/>
      <protection locked="0"/>
    </xf>
    <xf numFmtId="2" fontId="12" fillId="0" borderId="65" xfId="15" applyNumberFormat="1" applyFont="1" applyFill="1" applyBorder="1" applyAlignment="1" applyProtection="1">
      <alignment horizontal="right" vertical="center"/>
    </xf>
    <xf numFmtId="0" fontId="12" fillId="0" borderId="105" xfId="15" applyFont="1" applyFill="1" applyBorder="1" applyAlignment="1" applyProtection="1">
      <alignment horizontal="center" vertical="center" wrapText="1"/>
      <protection locked="0"/>
    </xf>
    <xf numFmtId="1" fontId="12" fillId="0" borderId="72" xfId="15" applyNumberFormat="1" applyFont="1" applyFill="1" applyBorder="1" applyAlignment="1" applyProtection="1">
      <alignment horizontal="right" vertical="center"/>
      <protection locked="0"/>
    </xf>
    <xf numFmtId="4" fontId="12" fillId="0" borderId="95" xfId="15" applyNumberFormat="1" applyFont="1" applyFill="1" applyBorder="1" applyAlignment="1" applyProtection="1">
      <alignment horizontal="right" vertical="center"/>
      <protection locked="0"/>
    </xf>
    <xf numFmtId="0" fontId="40" fillId="0" borderId="67" xfId="15" applyFont="1" applyFill="1" applyBorder="1" applyAlignment="1" applyProtection="1">
      <alignment horizontal="left" vertical="center"/>
    </xf>
    <xf numFmtId="1" fontId="12" fillId="0" borderId="5" xfId="15" applyNumberFormat="1" applyFont="1" applyFill="1" applyBorder="1" applyAlignment="1" applyProtection="1">
      <alignment horizontal="right" vertical="center"/>
      <protection locked="0"/>
    </xf>
    <xf numFmtId="0" fontId="40" fillId="0" borderId="67" xfId="15" quotePrefix="1" applyFont="1" applyFill="1" applyBorder="1" applyAlignment="1" applyProtection="1">
      <alignment horizontal="left" vertical="center"/>
    </xf>
    <xf numFmtId="0" fontId="40" fillId="0" borderId="5" xfId="15" quotePrefix="1" applyFont="1" applyFill="1" applyBorder="1" applyAlignment="1" applyProtection="1">
      <alignment horizontal="left" vertical="center"/>
    </xf>
    <xf numFmtId="0" fontId="52" fillId="7" borderId="5" xfId="15" quotePrefix="1" applyFont="1" applyFill="1" applyBorder="1" applyAlignment="1">
      <alignment horizontal="left" vertical="center"/>
    </xf>
    <xf numFmtId="0" fontId="45" fillId="0" borderId="106" xfId="15" applyFont="1" applyFill="1" applyBorder="1" applyAlignment="1" applyProtection="1">
      <alignment horizontal="left" vertical="center"/>
    </xf>
    <xf numFmtId="0" fontId="40" fillId="0" borderId="5" xfId="15" applyFont="1" applyFill="1" applyBorder="1" applyAlignment="1" applyProtection="1">
      <alignment horizontal="center" vertical="center" wrapText="1"/>
      <protection locked="0"/>
    </xf>
    <xf numFmtId="1" fontId="40" fillId="0" borderId="5" xfId="15" applyNumberFormat="1" applyFont="1" applyFill="1" applyBorder="1" applyAlignment="1" applyProtection="1">
      <alignment horizontal="right" vertical="center" wrapText="1"/>
      <protection locked="0"/>
    </xf>
    <xf numFmtId="4" fontId="40" fillId="0" borderId="5" xfId="15" applyNumberFormat="1" applyFont="1" applyFill="1" applyBorder="1" applyAlignment="1" applyProtection="1">
      <alignment horizontal="right" vertical="center"/>
      <protection locked="0"/>
    </xf>
    <xf numFmtId="49" fontId="40" fillId="0" borderId="68" xfId="15" applyNumberFormat="1" applyFont="1" applyFill="1" applyBorder="1" applyAlignment="1" applyProtection="1">
      <alignment horizontal="center" vertical="center"/>
    </xf>
    <xf numFmtId="0" fontId="40" fillId="0" borderId="67" xfId="15" applyFont="1" applyFill="1" applyBorder="1" applyAlignment="1" applyProtection="1">
      <alignment horizontal="center" vertical="center" wrapText="1"/>
      <protection locked="0"/>
    </xf>
    <xf numFmtId="4" fontId="40" fillId="0" borderId="68" xfId="15" applyNumberFormat="1" applyFont="1" applyFill="1" applyBorder="1" applyAlignment="1" applyProtection="1">
      <alignment horizontal="right" vertical="center"/>
      <protection locked="0"/>
    </xf>
    <xf numFmtId="165" fontId="13" fillId="3" borderId="71" xfId="15" applyNumberFormat="1" applyFont="1" applyFill="1" applyBorder="1" applyAlignment="1" applyProtection="1">
      <alignment horizontal="center" vertical="center"/>
      <protection locked="0"/>
    </xf>
    <xf numFmtId="16" fontId="13" fillId="3" borderId="60" xfId="15" applyNumberFormat="1" applyFont="1" applyFill="1" applyBorder="1" applyAlignment="1" applyProtection="1">
      <alignment horizontal="left" vertical="center" wrapText="1"/>
      <protection locked="0"/>
    </xf>
    <xf numFmtId="0" fontId="13" fillId="3" borderId="72" xfId="15" applyFont="1" applyFill="1" applyBorder="1" applyAlignment="1" applyProtection="1">
      <alignment horizontal="left" vertical="center" wrapText="1"/>
      <protection locked="0"/>
    </xf>
    <xf numFmtId="0" fontId="13" fillId="3" borderId="72" xfId="15" applyFont="1" applyFill="1" applyBorder="1" applyAlignment="1" applyProtection="1">
      <alignment horizontal="center" vertical="center" wrapText="1"/>
      <protection locked="0"/>
    </xf>
    <xf numFmtId="1" fontId="13" fillId="3" borderId="72" xfId="15" applyNumberFormat="1" applyFont="1" applyFill="1" applyBorder="1" applyAlignment="1" applyProtection="1">
      <alignment horizontal="right" vertical="center"/>
      <protection locked="0"/>
    </xf>
    <xf numFmtId="4" fontId="13" fillId="3" borderId="72" xfId="15" applyNumberFormat="1" applyFont="1" applyFill="1" applyBorder="1" applyAlignment="1" applyProtection="1">
      <alignment horizontal="right" vertical="center"/>
    </xf>
    <xf numFmtId="4" fontId="13" fillId="3" borderId="60" xfId="15" applyNumberFormat="1" applyFont="1" applyFill="1" applyBorder="1" applyAlignment="1" applyProtection="1">
      <alignment horizontal="right" vertical="center"/>
    </xf>
    <xf numFmtId="2" fontId="13" fillId="3" borderId="72" xfId="15" applyNumberFormat="1" applyFont="1" applyFill="1" applyBorder="1" applyAlignment="1" applyProtection="1">
      <alignment horizontal="right" vertical="center"/>
      <protection locked="0"/>
    </xf>
    <xf numFmtId="2" fontId="13" fillId="3" borderId="72" xfId="15" applyNumberFormat="1" applyFont="1" applyFill="1" applyBorder="1" applyAlignment="1" applyProtection="1">
      <alignment horizontal="right" vertical="center"/>
    </xf>
    <xf numFmtId="2" fontId="13" fillId="3" borderId="60" xfId="15" applyNumberFormat="1" applyFont="1" applyFill="1" applyBorder="1" applyAlignment="1" applyProtection="1">
      <alignment horizontal="right" vertical="center"/>
    </xf>
    <xf numFmtId="2" fontId="13" fillId="3" borderId="64" xfId="15" applyNumberFormat="1" applyFont="1" applyFill="1" applyBorder="1" applyAlignment="1" applyProtection="1">
      <alignment horizontal="right" vertical="center"/>
    </xf>
    <xf numFmtId="4" fontId="12" fillId="3" borderId="99" xfId="15" applyNumberFormat="1" applyFont="1" applyFill="1" applyBorder="1" applyAlignment="1" applyProtection="1">
      <alignment horizontal="right" vertical="center"/>
      <protection locked="0"/>
    </xf>
    <xf numFmtId="49" fontId="40" fillId="0" borderId="72" xfId="15" applyNumberFormat="1" applyFont="1" applyBorder="1" applyAlignment="1" applyProtection="1">
      <alignment horizontal="center" vertical="center"/>
    </xf>
    <xf numFmtId="0" fontId="40" fillId="0" borderId="72" xfId="15" applyFont="1" applyFill="1" applyBorder="1" applyAlignment="1" applyProtection="1">
      <alignment horizontal="left" vertical="center"/>
    </xf>
    <xf numFmtId="0" fontId="12" fillId="3" borderId="105" xfId="15" applyFont="1" applyFill="1" applyBorder="1" applyAlignment="1" applyProtection="1">
      <alignment horizontal="center" vertical="center" wrapText="1"/>
      <protection locked="0"/>
    </xf>
    <xf numFmtId="4" fontId="12" fillId="3" borderId="95" xfId="15" applyNumberFormat="1" applyFont="1" applyFill="1" applyBorder="1" applyAlignment="1" applyProtection="1">
      <alignment horizontal="right" vertical="center"/>
      <protection locked="0"/>
    </xf>
    <xf numFmtId="2" fontId="12" fillId="3" borderId="95" xfId="15" applyNumberFormat="1" applyFont="1" applyFill="1" applyBorder="1" applyAlignment="1" applyProtection="1">
      <alignment horizontal="right" vertical="center"/>
    </xf>
    <xf numFmtId="1" fontId="12" fillId="3" borderId="5" xfId="15" applyNumberFormat="1" applyFont="1" applyFill="1" applyBorder="1" applyAlignment="1" applyProtection="1">
      <alignment horizontal="right" vertical="center"/>
      <protection locked="0"/>
    </xf>
    <xf numFmtId="4" fontId="46" fillId="0" borderId="98" xfId="15" applyNumberFormat="1" applyFont="1" applyFill="1" applyBorder="1" applyAlignment="1" applyProtection="1">
      <alignment horizontal="right" vertical="center"/>
    </xf>
    <xf numFmtId="4" fontId="12" fillId="0" borderId="99" xfId="15" applyNumberFormat="1" applyFont="1" applyFill="1" applyBorder="1" applyAlignment="1" applyProtection="1">
      <alignment horizontal="right" vertical="center"/>
      <protection locked="0"/>
    </xf>
    <xf numFmtId="4" fontId="12" fillId="0" borderId="99" xfId="15" applyNumberFormat="1" applyFont="1" applyFill="1" applyBorder="1" applyAlignment="1" applyProtection="1">
      <alignment horizontal="right" vertical="center"/>
    </xf>
    <xf numFmtId="4" fontId="12" fillId="0" borderId="99" xfId="15" applyNumberFormat="1" applyFont="1" applyFill="1" applyBorder="1" applyAlignment="1" applyProtection="1">
      <alignment vertical="center"/>
      <protection locked="0"/>
    </xf>
    <xf numFmtId="1" fontId="12" fillId="3" borderId="57" xfId="15" applyNumberFormat="1" applyFont="1" applyFill="1" applyBorder="1" applyAlignment="1" applyProtection="1">
      <alignment horizontal="right" vertical="center"/>
      <protection locked="0"/>
    </xf>
    <xf numFmtId="49" fontId="12" fillId="3" borderId="102" xfId="15" applyNumberFormat="1" applyFont="1" applyFill="1" applyBorder="1" applyAlignment="1" applyProtection="1">
      <alignment horizontal="center" vertical="center"/>
      <protection locked="0"/>
    </xf>
    <xf numFmtId="49" fontId="40" fillId="0" borderId="103" xfId="15" applyNumberFormat="1" applyFont="1" applyBorder="1" applyAlignment="1" applyProtection="1">
      <alignment horizontal="center" vertical="center"/>
    </xf>
    <xf numFmtId="1" fontId="12" fillId="3" borderId="103" xfId="15" applyNumberFormat="1" applyFont="1" applyFill="1" applyBorder="1" applyAlignment="1" applyProtection="1">
      <alignment horizontal="right" vertical="center"/>
      <protection locked="0"/>
    </xf>
    <xf numFmtId="1" fontId="27" fillId="0" borderId="72" xfId="14" applyNumberFormat="1" applyFont="1" applyFill="1" applyBorder="1" applyAlignment="1">
      <alignment horizontal="right" vertical="center" wrapText="1"/>
    </xf>
    <xf numFmtId="0" fontId="13" fillId="3" borderId="72" xfId="15" applyNumberFormat="1" applyFont="1" applyFill="1" applyBorder="1" applyAlignment="1" applyProtection="1">
      <alignment horizontal="left" vertical="center" wrapText="1"/>
      <protection locked="0"/>
    </xf>
    <xf numFmtId="1" fontId="27" fillId="0" borderId="5" xfId="14" applyNumberFormat="1" applyFont="1" applyFill="1" applyBorder="1" applyAlignment="1">
      <alignment horizontal="right" vertical="center" wrapText="1"/>
    </xf>
    <xf numFmtId="1" fontId="12" fillId="3" borderId="5" xfId="15" applyNumberFormat="1" applyFont="1" applyFill="1" applyBorder="1" applyAlignment="1" applyProtection="1">
      <alignment horizontal="right" vertical="center" wrapText="1"/>
      <protection locked="0"/>
    </xf>
    <xf numFmtId="0" fontId="27" fillId="0" borderId="105" xfId="14" applyFont="1" applyFill="1" applyBorder="1" applyAlignment="1">
      <alignment horizontal="center" vertical="center" wrapText="1"/>
    </xf>
    <xf numFmtId="49" fontId="12" fillId="3" borderId="107" xfId="15" applyNumberFormat="1" applyFont="1" applyFill="1" applyBorder="1" applyAlignment="1" applyProtection="1">
      <alignment horizontal="center" vertical="center"/>
      <protection locked="0"/>
    </xf>
    <xf numFmtId="1" fontId="12" fillId="3" borderId="60" xfId="15" applyNumberFormat="1" applyFont="1" applyFill="1" applyBorder="1" applyAlignment="1" applyProtection="1">
      <alignment horizontal="right" vertical="center"/>
      <protection locked="0"/>
    </xf>
    <xf numFmtId="4" fontId="12" fillId="3" borderId="105" xfId="15" applyNumberFormat="1" applyFont="1" applyFill="1" applyBorder="1" applyAlignment="1" applyProtection="1">
      <alignment horizontal="right" vertical="center"/>
      <protection locked="0"/>
    </xf>
    <xf numFmtId="1" fontId="4" fillId="3" borderId="0" xfId="15" applyNumberFormat="1" applyFill="1" applyAlignment="1" applyProtection="1">
      <alignment horizontal="right" vertical="center"/>
      <protection locked="0"/>
    </xf>
    <xf numFmtId="0" fontId="12" fillId="3" borderId="66" xfId="15" applyNumberFormat="1" applyFont="1" applyFill="1" applyBorder="1" applyAlignment="1" applyProtection="1">
      <alignment horizontal="center" vertical="center"/>
      <protection locked="0"/>
    </xf>
    <xf numFmtId="0" fontId="12" fillId="0" borderId="67" xfId="15" applyFont="1" applyFill="1" applyBorder="1" applyAlignment="1" applyProtection="1">
      <alignment horizontal="right" vertical="center" wrapText="1"/>
      <protection locked="0"/>
    </xf>
    <xf numFmtId="0" fontId="13" fillId="3" borderId="78" xfId="15" applyFont="1" applyFill="1" applyBorder="1" applyAlignment="1" applyProtection="1">
      <alignment horizontal="center" vertical="center" wrapText="1"/>
      <protection locked="0"/>
    </xf>
    <xf numFmtId="4" fontId="13" fillId="3" borderId="108" xfId="15" applyNumberFormat="1" applyFont="1" applyFill="1" applyBorder="1" applyAlignment="1" applyProtection="1">
      <alignment horizontal="right" vertical="center"/>
      <protection locked="0"/>
    </xf>
    <xf numFmtId="2" fontId="12" fillId="3" borderId="108" xfId="15" applyNumberFormat="1" applyFont="1" applyFill="1" applyBorder="1" applyAlignment="1" applyProtection="1">
      <alignment horizontal="right" vertical="center"/>
    </xf>
    <xf numFmtId="0" fontId="12" fillId="2" borderId="0" xfId="16" applyFont="1" applyFill="1" applyAlignment="1" applyProtection="1">
      <alignment horizontal="left" vertical="center"/>
    </xf>
    <xf numFmtId="0" fontId="12" fillId="2" borderId="0" xfId="16" applyFont="1" applyFill="1" applyAlignment="1" applyProtection="1">
      <alignment horizontal="center" vertical="center"/>
    </xf>
    <xf numFmtId="172" fontId="12" fillId="2" borderId="0" xfId="16" applyNumberFormat="1" applyFont="1" applyFill="1" applyAlignment="1" applyProtection="1">
      <alignment horizontal="left" vertical="center"/>
    </xf>
    <xf numFmtId="0" fontId="41" fillId="2" borderId="0" xfId="16" applyFont="1" applyFill="1" applyAlignment="1">
      <alignment horizontal="left" vertical="center"/>
      <protection locked="0"/>
    </xf>
    <xf numFmtId="4" fontId="12" fillId="2" borderId="0" xfId="16" applyNumberFormat="1" applyFont="1" applyFill="1" applyAlignment="1" applyProtection="1">
      <alignment horizontal="left" vertical="center"/>
    </xf>
    <xf numFmtId="0" fontId="41" fillId="3" borderId="0" xfId="16" applyFill="1" applyAlignment="1">
      <alignment horizontal="left" vertical="center"/>
      <protection locked="0"/>
    </xf>
    <xf numFmtId="0" fontId="13" fillId="2" borderId="0" xfId="16" applyFont="1" applyFill="1" applyAlignment="1" applyProtection="1">
      <alignment horizontal="left" vertical="center"/>
    </xf>
    <xf numFmtId="0" fontId="13" fillId="2" borderId="0" xfId="16" applyFont="1" applyFill="1" applyAlignment="1" applyProtection="1">
      <alignment horizontal="left" vertical="center" wrapText="1"/>
    </xf>
    <xf numFmtId="4" fontId="13" fillId="2" borderId="0" xfId="16" applyNumberFormat="1" applyFont="1" applyFill="1" applyAlignment="1" applyProtection="1">
      <alignment horizontal="left" vertical="center"/>
    </xf>
    <xf numFmtId="0" fontId="43" fillId="4" borderId="55" xfId="16" applyFont="1" applyFill="1" applyBorder="1" applyAlignment="1" applyProtection="1">
      <alignment horizontal="center" vertical="center" shrinkToFit="1"/>
    </xf>
    <xf numFmtId="0" fontId="43" fillId="4" borderId="55" xfId="16" applyFont="1" applyFill="1" applyBorder="1" applyAlignment="1" applyProtection="1">
      <alignment horizontal="center" vertical="center" wrapText="1"/>
    </xf>
    <xf numFmtId="172" fontId="43" fillId="4" borderId="55" xfId="16" applyNumberFormat="1" applyFont="1" applyFill="1" applyBorder="1" applyAlignment="1" applyProtection="1">
      <alignment horizontal="center" vertical="center" wrapText="1"/>
    </xf>
    <xf numFmtId="0" fontId="40" fillId="4" borderId="55" xfId="16" applyFont="1" applyFill="1" applyBorder="1" applyAlignment="1">
      <alignment horizontal="center" vertical="center" wrapText="1"/>
      <protection locked="0"/>
    </xf>
    <xf numFmtId="4" fontId="43" fillId="4" borderId="55" xfId="16" applyNumberFormat="1" applyFont="1" applyFill="1" applyBorder="1" applyAlignment="1" applyProtection="1">
      <alignment horizontal="center" vertical="center" wrapText="1"/>
    </xf>
    <xf numFmtId="0" fontId="43" fillId="4" borderId="55" xfId="16" applyNumberFormat="1" applyFont="1" applyFill="1" applyBorder="1" applyAlignment="1" applyProtection="1">
      <alignment horizontal="center" vertical="center" wrapText="1"/>
    </xf>
    <xf numFmtId="0" fontId="41" fillId="3" borderId="10" xfId="16" applyFill="1" applyBorder="1" applyAlignment="1">
      <alignment horizontal="left" vertical="center"/>
      <protection locked="0"/>
    </xf>
    <xf numFmtId="0" fontId="12" fillId="3" borderId="10" xfId="16" applyFont="1" applyFill="1" applyBorder="1" applyAlignment="1">
      <alignment horizontal="left" vertical="center"/>
      <protection locked="0"/>
    </xf>
    <xf numFmtId="165" fontId="44" fillId="3" borderId="12" xfId="16" applyNumberFormat="1" applyFont="1" applyFill="1" applyBorder="1" applyAlignment="1">
      <alignment horizontal="center" vertical="center"/>
      <protection locked="0"/>
    </xf>
    <xf numFmtId="0" fontId="44" fillId="3" borderId="0" xfId="16" applyFont="1" applyFill="1" applyAlignment="1">
      <alignment horizontal="left" vertical="center" wrapText="1"/>
      <protection locked="0"/>
    </xf>
    <xf numFmtId="0" fontId="44" fillId="3" borderId="0" xfId="16" applyFont="1" applyFill="1" applyAlignment="1">
      <alignment horizontal="center" vertical="center" wrapText="1"/>
      <protection locked="0"/>
    </xf>
    <xf numFmtId="172" fontId="44" fillId="3" borderId="0" xfId="16" applyNumberFormat="1" applyFont="1" applyFill="1" applyAlignment="1">
      <alignment horizontal="right" vertical="center"/>
      <protection locked="0"/>
    </xf>
    <xf numFmtId="170" fontId="44" fillId="3" borderId="0" xfId="16" applyNumberFormat="1" applyFont="1" applyFill="1" applyAlignment="1">
      <alignment horizontal="right" vertical="center"/>
      <protection locked="0"/>
    </xf>
    <xf numFmtId="170" fontId="44" fillId="3" borderId="0" xfId="16" applyNumberFormat="1" applyFont="1" applyFill="1" applyAlignment="1" applyProtection="1">
      <alignment horizontal="right" vertical="center"/>
    </xf>
    <xf numFmtId="172" fontId="44" fillId="3" borderId="7" xfId="16" applyNumberFormat="1" applyFont="1" applyFill="1" applyBorder="1" applyAlignment="1" applyProtection="1">
      <alignment horizontal="right" vertical="center"/>
    </xf>
    <xf numFmtId="4" fontId="44" fillId="3" borderId="7" xfId="16" applyNumberFormat="1" applyFont="1" applyFill="1" applyBorder="1" applyAlignment="1" applyProtection="1">
      <alignment horizontal="right" vertical="center"/>
    </xf>
    <xf numFmtId="172" fontId="44" fillId="3" borderId="16" xfId="16" applyNumberFormat="1" applyFont="1" applyFill="1" applyBorder="1" applyAlignment="1" applyProtection="1">
      <alignment horizontal="right" vertical="center"/>
    </xf>
    <xf numFmtId="0" fontId="15" fillId="3" borderId="0" xfId="16" applyFont="1" applyFill="1" applyAlignment="1">
      <alignment horizontal="left" vertical="center"/>
      <protection locked="0"/>
    </xf>
    <xf numFmtId="0" fontId="49" fillId="3" borderId="0" xfId="16" applyFont="1" applyFill="1" applyAlignment="1">
      <alignment horizontal="left" vertical="center"/>
      <protection locked="0"/>
    </xf>
    <xf numFmtId="165" fontId="16" fillId="3" borderId="12" xfId="16" applyNumberFormat="1" applyFont="1" applyFill="1" applyBorder="1" applyAlignment="1">
      <alignment horizontal="center" vertical="center"/>
      <protection locked="0"/>
    </xf>
    <xf numFmtId="0" fontId="16" fillId="3" borderId="0" xfId="16" applyFont="1" applyFill="1" applyAlignment="1">
      <alignment horizontal="left" vertical="center" wrapText="1"/>
      <protection locked="0"/>
    </xf>
    <xf numFmtId="0" fontId="16" fillId="3" borderId="0" xfId="16" applyFont="1" applyFill="1" applyAlignment="1">
      <alignment horizontal="center" vertical="center" wrapText="1"/>
      <protection locked="0"/>
    </xf>
    <xf numFmtId="172" fontId="16" fillId="3" borderId="0" xfId="16" applyNumberFormat="1" applyFont="1" applyFill="1" applyAlignment="1">
      <alignment horizontal="right" vertical="center"/>
      <protection locked="0"/>
    </xf>
    <xf numFmtId="170" fontId="16" fillId="3" borderId="0" xfId="16" applyNumberFormat="1" applyFont="1" applyFill="1" applyAlignment="1">
      <alignment horizontal="right" vertical="center"/>
      <protection locked="0"/>
    </xf>
    <xf numFmtId="170" fontId="16" fillId="3" borderId="0" xfId="16" applyNumberFormat="1" applyFont="1" applyFill="1" applyAlignment="1" applyProtection="1">
      <alignment horizontal="right" vertical="center"/>
    </xf>
    <xf numFmtId="172" fontId="16" fillId="3" borderId="10" xfId="16" applyNumberFormat="1" applyFont="1" applyFill="1" applyBorder="1" applyAlignment="1" applyProtection="1">
      <alignment horizontal="right" vertical="center"/>
    </xf>
    <xf numFmtId="4" fontId="16" fillId="3" borderId="10" xfId="16" applyNumberFormat="1" applyFont="1" applyFill="1" applyBorder="1" applyAlignment="1" applyProtection="1">
      <alignment horizontal="right" vertical="center"/>
    </xf>
    <xf numFmtId="172" fontId="16" fillId="3" borderId="16" xfId="16" applyNumberFormat="1" applyFont="1" applyFill="1" applyBorder="1" applyAlignment="1" applyProtection="1">
      <alignment horizontal="right" vertical="center"/>
    </xf>
    <xf numFmtId="0" fontId="17" fillId="3" borderId="0" xfId="16" applyFont="1" applyFill="1" applyAlignment="1">
      <alignment horizontal="left" vertical="center"/>
      <protection locked="0"/>
    </xf>
    <xf numFmtId="0" fontId="50" fillId="3" borderId="0" xfId="16" applyFont="1" applyFill="1" applyAlignment="1">
      <alignment horizontal="left" vertical="center"/>
      <protection locked="0"/>
    </xf>
    <xf numFmtId="165" fontId="13" fillId="3" borderId="26" xfId="16" applyNumberFormat="1" applyFont="1" applyFill="1" applyBorder="1" applyAlignment="1">
      <alignment horizontal="center" vertical="center"/>
      <protection locked="0"/>
    </xf>
    <xf numFmtId="0" fontId="13" fillId="3" borderId="27" xfId="16" applyFont="1" applyFill="1" applyBorder="1" applyAlignment="1">
      <alignment horizontal="left" vertical="center" wrapText="1"/>
      <protection locked="0"/>
    </xf>
    <xf numFmtId="0" fontId="13" fillId="3" borderId="27" xfId="16" applyFont="1" applyFill="1" applyBorder="1" applyAlignment="1">
      <alignment horizontal="center" vertical="center" wrapText="1"/>
      <protection locked="0"/>
    </xf>
    <xf numFmtId="172" fontId="13" fillId="3" borderId="27" xfId="16" applyNumberFormat="1" applyFont="1" applyFill="1" applyBorder="1" applyAlignment="1">
      <alignment horizontal="right" vertical="center"/>
      <protection locked="0"/>
    </xf>
    <xf numFmtId="170" fontId="13" fillId="3" borderId="27" xfId="16" applyNumberFormat="1" applyFont="1" applyFill="1" applyBorder="1" applyAlignment="1">
      <alignment horizontal="right" vertical="center"/>
      <protection locked="0"/>
    </xf>
    <xf numFmtId="170" fontId="13" fillId="3" borderId="27" xfId="16" applyNumberFormat="1" applyFont="1" applyFill="1" applyBorder="1" applyAlignment="1" applyProtection="1">
      <alignment horizontal="right" vertical="center"/>
    </xf>
    <xf numFmtId="4" fontId="13" fillId="3" borderId="27" xfId="16" applyNumberFormat="1" applyFont="1" applyFill="1" applyBorder="1" applyAlignment="1" applyProtection="1">
      <alignment horizontal="right" vertical="center"/>
    </xf>
    <xf numFmtId="172" fontId="13" fillId="3" borderId="28" xfId="16" applyNumberFormat="1" applyFont="1" applyFill="1" applyBorder="1" applyAlignment="1" applyProtection="1">
      <alignment horizontal="right" vertical="center"/>
    </xf>
    <xf numFmtId="0" fontId="12" fillId="3" borderId="0" xfId="16" applyFont="1" applyFill="1" applyAlignment="1">
      <alignment horizontal="left" vertical="center"/>
      <protection locked="0"/>
    </xf>
    <xf numFmtId="165" fontId="12" fillId="3" borderId="80" xfId="16" applyNumberFormat="1" applyFont="1" applyFill="1" applyBorder="1" applyAlignment="1">
      <alignment horizontal="center" vertical="center"/>
      <protection locked="0"/>
    </xf>
    <xf numFmtId="0" fontId="12" fillId="3" borderId="81" xfId="16" applyFont="1" applyFill="1" applyBorder="1" applyAlignment="1">
      <alignment horizontal="center" vertical="center" wrapText="1"/>
      <protection locked="0"/>
    </xf>
    <xf numFmtId="0" fontId="12" fillId="3" borderId="81" xfId="16" applyFont="1" applyFill="1" applyBorder="1" applyAlignment="1">
      <alignment horizontal="left" vertical="center" wrapText="1"/>
      <protection locked="0"/>
    </xf>
    <xf numFmtId="172" fontId="12" fillId="3" borderId="81" xfId="16" applyNumberFormat="1" applyFont="1" applyFill="1" applyBorder="1" applyAlignment="1">
      <alignment horizontal="right" vertical="center"/>
      <protection locked="0"/>
    </xf>
    <xf numFmtId="170" fontId="12" fillId="3" borderId="81" xfId="16" applyNumberFormat="1" applyFont="1" applyFill="1" applyBorder="1" applyAlignment="1" applyProtection="1">
      <alignment horizontal="right" vertical="center"/>
    </xf>
    <xf numFmtId="170" fontId="12" fillId="3" borderId="81" xfId="16" applyNumberFormat="1" applyFont="1" applyFill="1" applyBorder="1" applyAlignment="1">
      <alignment horizontal="right" vertical="center"/>
      <protection locked="0"/>
    </xf>
    <xf numFmtId="4" fontId="12" fillId="3" borderId="81" xfId="16" applyNumberFormat="1" applyFont="1" applyFill="1" applyBorder="1" applyAlignment="1">
      <alignment horizontal="right" vertical="center"/>
      <protection locked="0"/>
    </xf>
    <xf numFmtId="172" fontId="12" fillId="3" borderId="82" xfId="16" applyNumberFormat="1" applyFont="1" applyFill="1" applyBorder="1" applyAlignment="1" applyProtection="1">
      <alignment horizontal="right" vertical="center"/>
    </xf>
    <xf numFmtId="165" fontId="12" fillId="3" borderId="39" xfId="16" applyNumberFormat="1" applyFont="1" applyFill="1" applyBorder="1" applyAlignment="1">
      <alignment horizontal="center" vertical="center"/>
      <protection locked="0"/>
    </xf>
    <xf numFmtId="0" fontId="12" fillId="3" borderId="22" xfId="16" applyFont="1" applyFill="1" applyBorder="1" applyAlignment="1">
      <alignment horizontal="center" vertical="center" wrapText="1"/>
      <protection locked="0"/>
    </xf>
    <xf numFmtId="0" fontId="12" fillId="3" borderId="22" xfId="16" applyFont="1" applyFill="1" applyBorder="1" applyAlignment="1">
      <alignment horizontal="left" vertical="center" wrapText="1"/>
      <protection locked="0"/>
    </xf>
    <xf numFmtId="172" fontId="12" fillId="3" borderId="22" xfId="16" applyNumberFormat="1" applyFont="1" applyFill="1" applyBorder="1" applyAlignment="1">
      <alignment horizontal="right" vertical="center"/>
      <protection locked="0"/>
    </xf>
    <xf numFmtId="170" fontId="12" fillId="3" borderId="22" xfId="16" applyNumberFormat="1" applyFont="1" applyFill="1" applyBorder="1" applyAlignment="1" applyProtection="1">
      <alignment horizontal="right" vertical="center"/>
    </xf>
    <xf numFmtId="4" fontId="12" fillId="3" borderId="22" xfId="16" applyNumberFormat="1" applyFont="1" applyFill="1" applyBorder="1" applyAlignment="1" applyProtection="1">
      <alignment horizontal="right" vertical="center"/>
    </xf>
    <xf numFmtId="172" fontId="12" fillId="3" borderId="83" xfId="16" applyNumberFormat="1" applyFont="1" applyFill="1" applyBorder="1" applyAlignment="1" applyProtection="1">
      <alignment horizontal="right" vertical="center"/>
    </xf>
    <xf numFmtId="0" fontId="13" fillId="3" borderId="0" xfId="16" applyFont="1" applyFill="1" applyAlignment="1">
      <alignment horizontal="left" vertical="center" wrapText="1"/>
      <protection locked="0"/>
    </xf>
    <xf numFmtId="165" fontId="12" fillId="3" borderId="84" xfId="16" applyNumberFormat="1" applyFont="1" applyFill="1" applyBorder="1" applyAlignment="1">
      <alignment horizontal="center" vertical="center"/>
      <protection locked="0"/>
    </xf>
    <xf numFmtId="0" fontId="12" fillId="3" borderId="85" xfId="16" applyFont="1" applyFill="1" applyBorder="1" applyAlignment="1">
      <alignment horizontal="center" vertical="center" wrapText="1"/>
      <protection locked="0"/>
    </xf>
    <xf numFmtId="0" fontId="12" fillId="3" borderId="85" xfId="16" applyFont="1" applyFill="1" applyBorder="1" applyAlignment="1">
      <alignment horizontal="left" vertical="center" wrapText="1"/>
      <protection locked="0"/>
    </xf>
    <xf numFmtId="172" fontId="12" fillId="3" borderId="85" xfId="16" applyNumberFormat="1" applyFont="1" applyFill="1" applyBorder="1" applyAlignment="1">
      <alignment horizontal="right" vertical="center"/>
      <protection locked="0"/>
    </xf>
    <xf numFmtId="4" fontId="12" fillId="3" borderId="85" xfId="16" applyNumberFormat="1" applyFont="1" applyFill="1" applyBorder="1" applyAlignment="1" applyProtection="1">
      <alignment horizontal="right" vertical="center"/>
    </xf>
    <xf numFmtId="172" fontId="12" fillId="3" borderId="87" xfId="16" applyNumberFormat="1" applyFont="1" applyFill="1" applyBorder="1" applyAlignment="1" applyProtection="1">
      <alignment horizontal="right" vertical="center"/>
    </xf>
    <xf numFmtId="0" fontId="13" fillId="3" borderId="22" xfId="16" applyFont="1" applyFill="1" applyBorder="1" applyAlignment="1">
      <alignment horizontal="left" vertical="center" wrapText="1"/>
      <protection locked="0"/>
    </xf>
    <xf numFmtId="0" fontId="12" fillId="3" borderId="86" xfId="16" applyFont="1" applyFill="1" applyBorder="1" applyAlignment="1">
      <alignment horizontal="center" vertical="center" wrapText="1"/>
      <protection locked="0"/>
    </xf>
    <xf numFmtId="0" fontId="12" fillId="3" borderId="86" xfId="16" applyFont="1" applyFill="1" applyBorder="1" applyAlignment="1">
      <alignment horizontal="left" vertical="center" wrapText="1"/>
      <protection locked="0"/>
    </xf>
    <xf numFmtId="172" fontId="12" fillId="3" borderId="86" xfId="16" applyNumberFormat="1" applyFont="1" applyFill="1" applyBorder="1" applyAlignment="1">
      <alignment horizontal="right" vertical="center"/>
      <protection locked="0"/>
    </xf>
    <xf numFmtId="170" fontId="12" fillId="3" borderId="85" xfId="16" applyNumberFormat="1" applyFont="1" applyFill="1" applyBorder="1" applyAlignment="1" applyProtection="1">
      <alignment horizontal="right" vertical="center"/>
    </xf>
    <xf numFmtId="170" fontId="12" fillId="3" borderId="109" xfId="16" applyNumberFormat="1" applyFont="1" applyFill="1" applyBorder="1" applyAlignment="1" applyProtection="1">
      <alignment horizontal="right" vertical="center"/>
    </xf>
    <xf numFmtId="170" fontId="12" fillId="3" borderId="89" xfId="16" applyNumberFormat="1" applyFont="1" applyFill="1" applyBorder="1" applyAlignment="1" applyProtection="1">
      <alignment horizontal="right" vertical="center"/>
    </xf>
    <xf numFmtId="0" fontId="13" fillId="3" borderId="0" xfId="16" applyFont="1" applyFill="1" applyAlignment="1">
      <alignment horizontal="center" vertical="center" wrapText="1"/>
      <protection locked="0"/>
    </xf>
    <xf numFmtId="172" fontId="13" fillId="3" borderId="0" xfId="16" applyNumberFormat="1" applyFont="1" applyFill="1" applyAlignment="1">
      <alignment horizontal="right" vertical="center"/>
      <protection locked="0"/>
    </xf>
    <xf numFmtId="165" fontId="12" fillId="3" borderId="6" xfId="16" applyNumberFormat="1" applyFont="1" applyFill="1" applyBorder="1" applyAlignment="1">
      <alignment horizontal="center" vertical="center"/>
      <protection locked="0"/>
    </xf>
    <xf numFmtId="0" fontId="16" fillId="3" borderId="7" xfId="16" applyFont="1" applyFill="1" applyBorder="1" applyAlignment="1">
      <alignment horizontal="left" vertical="center" wrapText="1"/>
      <protection locked="0"/>
    </xf>
    <xf numFmtId="0" fontId="16" fillId="3" borderId="7" xfId="16" applyFont="1" applyFill="1" applyBorder="1" applyAlignment="1">
      <alignment horizontal="center" vertical="center" wrapText="1"/>
      <protection locked="0"/>
    </xf>
    <xf numFmtId="172" fontId="16" fillId="3" borderId="7" xfId="16" applyNumberFormat="1" applyFont="1" applyFill="1" applyBorder="1" applyAlignment="1">
      <alignment horizontal="right" vertical="center"/>
      <protection locked="0"/>
    </xf>
    <xf numFmtId="170" fontId="12" fillId="3" borderId="7" xfId="16" applyNumberFormat="1" applyFont="1" applyFill="1" applyBorder="1" applyAlignment="1" applyProtection="1">
      <alignment horizontal="right" vertical="center"/>
    </xf>
    <xf numFmtId="4" fontId="12" fillId="3" borderId="7" xfId="16" applyNumberFormat="1" applyFont="1" applyFill="1" applyBorder="1" applyAlignment="1" applyProtection="1">
      <alignment horizontal="right" vertical="center"/>
    </xf>
    <xf numFmtId="172" fontId="12" fillId="3" borderId="8" xfId="16" applyNumberFormat="1" applyFont="1" applyFill="1" applyBorder="1" applyAlignment="1" applyProtection="1">
      <alignment horizontal="right" vertical="center"/>
    </xf>
    <xf numFmtId="165" fontId="12" fillId="3" borderId="9" xfId="16" applyNumberFormat="1" applyFont="1" applyFill="1" applyBorder="1" applyAlignment="1">
      <alignment horizontal="center" vertical="center"/>
      <protection locked="0"/>
    </xf>
    <xf numFmtId="0" fontId="13" fillId="3" borderId="10" xfId="16" applyFont="1" applyFill="1" applyBorder="1" applyAlignment="1">
      <alignment horizontal="left" vertical="center" wrapText="1"/>
      <protection locked="0"/>
    </xf>
    <xf numFmtId="0" fontId="13" fillId="3" borderId="10" xfId="16" applyFont="1" applyFill="1" applyBorder="1" applyAlignment="1">
      <alignment horizontal="center" vertical="center" wrapText="1"/>
      <protection locked="0"/>
    </xf>
    <xf numFmtId="172" fontId="13" fillId="3" borderId="10" xfId="16" applyNumberFormat="1" applyFont="1" applyFill="1" applyBorder="1" applyAlignment="1">
      <alignment horizontal="right" vertical="center"/>
      <protection locked="0"/>
    </xf>
    <xf numFmtId="170" fontId="12" fillId="3" borderId="10" xfId="16" applyNumberFormat="1" applyFont="1" applyFill="1" applyBorder="1" applyAlignment="1" applyProtection="1">
      <alignment horizontal="right" vertical="center"/>
    </xf>
    <xf numFmtId="4" fontId="12" fillId="3" borderId="10" xfId="16" applyNumberFormat="1" applyFont="1" applyFill="1" applyBorder="1" applyAlignment="1" applyProtection="1">
      <alignment horizontal="right" vertical="center"/>
    </xf>
    <xf numFmtId="172" fontId="12" fillId="3" borderId="11" xfId="16" applyNumberFormat="1" applyFont="1" applyFill="1" applyBorder="1" applyAlignment="1" applyProtection="1">
      <alignment horizontal="right" vertical="center"/>
    </xf>
    <xf numFmtId="0" fontId="12" fillId="3" borderId="110" xfId="16" applyFont="1" applyFill="1" applyBorder="1" applyAlignment="1">
      <alignment horizontal="center" vertical="center" wrapText="1"/>
      <protection locked="0"/>
    </xf>
    <xf numFmtId="0" fontId="12" fillId="3" borderId="110" xfId="16" applyFont="1" applyFill="1" applyBorder="1" applyAlignment="1">
      <alignment horizontal="left" vertical="center" wrapText="1"/>
      <protection locked="0"/>
    </xf>
    <xf numFmtId="172" fontId="12" fillId="3" borderId="110" xfId="16" applyNumberFormat="1" applyFont="1" applyFill="1" applyBorder="1" applyAlignment="1">
      <alignment horizontal="right" vertical="center"/>
      <protection locked="0"/>
    </xf>
    <xf numFmtId="4" fontId="12" fillId="3" borderId="81" xfId="16" applyNumberFormat="1" applyFont="1" applyFill="1" applyBorder="1" applyAlignment="1" applyProtection="1">
      <alignment horizontal="right" vertical="center"/>
    </xf>
    <xf numFmtId="0" fontId="12" fillId="3" borderId="111" xfId="16" applyFont="1" applyFill="1" applyBorder="1" applyAlignment="1">
      <alignment horizontal="center" vertical="center" wrapText="1"/>
      <protection locked="0"/>
    </xf>
    <xf numFmtId="0" fontId="12" fillId="3" borderId="111" xfId="16" applyFont="1" applyFill="1" applyBorder="1" applyAlignment="1">
      <alignment horizontal="left" vertical="center" wrapText="1"/>
      <protection locked="0"/>
    </xf>
    <xf numFmtId="172" fontId="12" fillId="3" borderId="111" xfId="16" applyNumberFormat="1" applyFont="1" applyFill="1" applyBorder="1" applyAlignment="1">
      <alignment horizontal="right" vertical="center"/>
      <protection locked="0"/>
    </xf>
    <xf numFmtId="165" fontId="41" fillId="3" borderId="0" xfId="16" applyNumberFormat="1" applyFill="1" applyAlignment="1">
      <alignment horizontal="center" vertical="center"/>
      <protection locked="0"/>
    </xf>
    <xf numFmtId="0" fontId="41" fillId="3" borderId="0" xfId="16" applyFill="1" applyAlignment="1">
      <alignment horizontal="left" vertical="center" wrapText="1"/>
      <protection locked="0"/>
    </xf>
    <xf numFmtId="0" fontId="41" fillId="3" borderId="0" xfId="16" applyFill="1" applyAlignment="1">
      <alignment horizontal="center" vertical="center" wrapText="1"/>
      <protection locked="0"/>
    </xf>
    <xf numFmtId="172" fontId="41" fillId="3" borderId="0" xfId="16" applyNumberFormat="1" applyFill="1" applyAlignment="1">
      <alignment horizontal="right" vertical="center"/>
      <protection locked="0"/>
    </xf>
    <xf numFmtId="166" fontId="41" fillId="3" borderId="0" xfId="16" applyNumberFormat="1" applyFill="1" applyAlignment="1">
      <alignment horizontal="right" vertical="center"/>
      <protection locked="0"/>
    </xf>
    <xf numFmtId="4" fontId="41" fillId="3" borderId="0" xfId="16" applyNumberFormat="1" applyFill="1" applyAlignment="1">
      <alignment horizontal="right" vertical="center"/>
      <protection locked="0"/>
    </xf>
    <xf numFmtId="0" fontId="41" fillId="3" borderId="0" xfId="16" applyFont="1" applyFill="1" applyAlignment="1">
      <alignment horizontal="left" vertical="center"/>
      <protection locked="0"/>
    </xf>
    <xf numFmtId="0" fontId="10" fillId="2" borderId="0" xfId="17" applyFont="1" applyFill="1" applyAlignment="1" applyProtection="1">
      <alignment horizontal="left" vertical="center"/>
    </xf>
    <xf numFmtId="0" fontId="12" fillId="2" borderId="0" xfId="17" applyFont="1" applyFill="1" applyAlignment="1" applyProtection="1">
      <alignment horizontal="left" vertical="center"/>
    </xf>
    <xf numFmtId="0" fontId="12" fillId="2" borderId="0" xfId="17" applyFont="1" applyFill="1" applyAlignment="1" applyProtection="1">
      <alignment horizontal="center" vertical="center"/>
    </xf>
    <xf numFmtId="172" fontId="12" fillId="2" borderId="0" xfId="17" applyNumberFormat="1" applyFont="1" applyFill="1" applyAlignment="1" applyProtection="1">
      <alignment horizontal="left" vertical="center"/>
    </xf>
    <xf numFmtId="0" fontId="41" fillId="2" borderId="0" xfId="17" applyFont="1" applyFill="1" applyAlignment="1">
      <alignment horizontal="left" vertical="center"/>
      <protection locked="0"/>
    </xf>
    <xf numFmtId="4" fontId="12" fillId="2" borderId="0" xfId="17" applyNumberFormat="1" applyFont="1" applyFill="1" applyAlignment="1" applyProtection="1">
      <alignment horizontal="left" vertical="center"/>
    </xf>
    <xf numFmtId="0" fontId="53" fillId="3" borderId="0" xfId="15" applyFont="1" applyFill="1" applyAlignment="1" applyProtection="1">
      <alignment horizontal="left" vertical="center"/>
      <protection locked="0"/>
    </xf>
    <xf numFmtId="4" fontId="53" fillId="3" borderId="0" xfId="15" applyNumberFormat="1" applyFont="1" applyFill="1" applyAlignment="1" applyProtection="1">
      <alignment horizontal="right" vertical="center"/>
      <protection locked="0"/>
    </xf>
    <xf numFmtId="0" fontId="13" fillId="2" borderId="0" xfId="17" applyFont="1" applyFill="1" applyAlignment="1" applyProtection="1">
      <alignment horizontal="left" vertical="center"/>
    </xf>
    <xf numFmtId="0" fontId="13" fillId="2" borderId="0" xfId="17" applyFont="1" applyFill="1" applyAlignment="1" applyProtection="1">
      <alignment horizontal="left" vertical="center" wrapText="1"/>
    </xf>
    <xf numFmtId="4" fontId="13" fillId="2" borderId="0" xfId="17" applyNumberFormat="1" applyFont="1" applyFill="1" applyAlignment="1" applyProtection="1">
      <alignment horizontal="left" vertical="center"/>
    </xf>
    <xf numFmtId="0" fontId="43" fillId="4" borderId="55" xfId="17" applyFont="1" applyFill="1" applyBorder="1" applyAlignment="1" applyProtection="1">
      <alignment horizontal="center" vertical="center" shrinkToFit="1"/>
    </xf>
    <xf numFmtId="0" fontId="43" fillId="4" borderId="55" xfId="17" applyFont="1" applyFill="1" applyBorder="1" applyAlignment="1" applyProtection="1">
      <alignment horizontal="center" vertical="center" wrapText="1"/>
    </xf>
    <xf numFmtId="172" fontId="43" fillId="4" borderId="55" xfId="17" applyNumberFormat="1" applyFont="1" applyFill="1" applyBorder="1" applyAlignment="1" applyProtection="1">
      <alignment horizontal="center" vertical="center" wrapText="1"/>
    </xf>
    <xf numFmtId="0" fontId="40" fillId="4" borderId="55" xfId="17" applyFont="1" applyFill="1" applyBorder="1" applyAlignment="1">
      <alignment horizontal="center" vertical="center" wrapText="1"/>
      <protection locked="0"/>
    </xf>
    <xf numFmtId="4" fontId="43" fillId="4" borderId="55" xfId="17" applyNumberFormat="1" applyFont="1" applyFill="1" applyBorder="1" applyAlignment="1" applyProtection="1">
      <alignment horizontal="center" vertical="center" wrapText="1"/>
    </xf>
    <xf numFmtId="0" fontId="54" fillId="3" borderId="0" xfId="15" applyFont="1" applyFill="1" applyAlignment="1" applyProtection="1">
      <alignment horizontal="left" vertical="center"/>
      <protection locked="0"/>
    </xf>
    <xf numFmtId="0" fontId="43" fillId="4" borderId="55" xfId="17" applyNumberFormat="1" applyFont="1" applyFill="1" applyBorder="1" applyAlignment="1" applyProtection="1">
      <alignment horizontal="center" vertical="center" wrapText="1"/>
    </xf>
    <xf numFmtId="165" fontId="44" fillId="3" borderId="12" xfId="17" applyNumberFormat="1" applyFont="1" applyFill="1" applyBorder="1" applyAlignment="1">
      <alignment horizontal="center" vertical="center"/>
      <protection locked="0"/>
    </xf>
    <xf numFmtId="0" fontId="44" fillId="3" borderId="0" xfId="17" applyFont="1" applyFill="1" applyAlignment="1">
      <alignment horizontal="left" vertical="center" wrapText="1"/>
      <protection locked="0"/>
    </xf>
    <xf numFmtId="0" fontId="44" fillId="3" borderId="0" xfId="17" applyFont="1" applyFill="1" applyAlignment="1">
      <alignment horizontal="center" vertical="center" wrapText="1"/>
      <protection locked="0"/>
    </xf>
    <xf numFmtId="172" fontId="44" fillId="3" borderId="0" xfId="17" applyNumberFormat="1" applyFont="1" applyFill="1" applyAlignment="1">
      <alignment horizontal="right" vertical="center"/>
      <protection locked="0"/>
    </xf>
    <xf numFmtId="170" fontId="44" fillId="3" borderId="0" xfId="17" applyNumberFormat="1" applyFont="1" applyFill="1" applyAlignment="1">
      <alignment horizontal="right" vertical="center"/>
      <protection locked="0"/>
    </xf>
    <xf numFmtId="170" fontId="44" fillId="3" borderId="0" xfId="17" applyNumberFormat="1" applyFont="1" applyFill="1" applyAlignment="1" applyProtection="1">
      <alignment horizontal="right" vertical="center"/>
    </xf>
    <xf numFmtId="172" fontId="44" fillId="3" borderId="0" xfId="17" applyNumberFormat="1" applyFont="1" applyFill="1" applyBorder="1" applyAlignment="1" applyProtection="1">
      <alignment horizontal="right" vertical="center"/>
    </xf>
    <xf numFmtId="4" fontId="44" fillId="3" borderId="7" xfId="17" applyNumberFormat="1" applyFont="1" applyFill="1" applyBorder="1" applyAlignment="1" applyProtection="1">
      <alignment horizontal="right" vertical="center"/>
    </xf>
    <xf numFmtId="172" fontId="44" fillId="3" borderId="16" xfId="17" applyNumberFormat="1" applyFont="1" applyFill="1" applyBorder="1" applyAlignment="1" applyProtection="1">
      <alignment horizontal="right" vertical="center"/>
    </xf>
    <xf numFmtId="165" fontId="16" fillId="3" borderId="12" xfId="17" applyNumberFormat="1" applyFont="1" applyFill="1" applyBorder="1" applyAlignment="1">
      <alignment horizontal="center" vertical="center"/>
      <protection locked="0"/>
    </xf>
    <xf numFmtId="0" fontId="16" fillId="3" borderId="0" xfId="17" applyFont="1" applyFill="1" applyAlignment="1">
      <alignment horizontal="left" vertical="center" wrapText="1"/>
      <protection locked="0"/>
    </xf>
    <xf numFmtId="0" fontId="16" fillId="3" borderId="0" xfId="17" applyFont="1" applyFill="1" applyAlignment="1">
      <alignment horizontal="center" vertical="center" wrapText="1"/>
      <protection locked="0"/>
    </xf>
    <xf numFmtId="172" fontId="16" fillId="3" borderId="0" xfId="17" applyNumberFormat="1" applyFont="1" applyFill="1" applyAlignment="1">
      <alignment horizontal="right" vertical="center"/>
      <protection locked="0"/>
    </xf>
    <xf numFmtId="170" fontId="16" fillId="3" borderId="0" xfId="17" applyNumberFormat="1" applyFont="1" applyFill="1" applyAlignment="1">
      <alignment horizontal="right" vertical="center"/>
      <protection locked="0"/>
    </xf>
    <xf numFmtId="170" fontId="16" fillId="3" borderId="0" xfId="17" applyNumberFormat="1" applyFont="1" applyFill="1" applyAlignment="1" applyProtection="1">
      <alignment horizontal="right" vertical="center"/>
    </xf>
    <xf numFmtId="172" fontId="16" fillId="3" borderId="0" xfId="17" applyNumberFormat="1" applyFont="1" applyFill="1" applyBorder="1" applyAlignment="1" applyProtection="1">
      <alignment horizontal="right" vertical="center"/>
    </xf>
    <xf numFmtId="4" fontId="16" fillId="3" borderId="0" xfId="17" applyNumberFormat="1" applyFont="1" applyFill="1" applyBorder="1" applyAlignment="1" applyProtection="1">
      <alignment horizontal="right" vertical="center"/>
    </xf>
    <xf numFmtId="172" fontId="16" fillId="3" borderId="16" xfId="17" applyNumberFormat="1" applyFont="1" applyFill="1" applyBorder="1" applyAlignment="1" applyProtection="1">
      <alignment horizontal="right" vertical="center"/>
    </xf>
    <xf numFmtId="0" fontId="49" fillId="3" borderId="0" xfId="15" applyFont="1" applyFill="1" applyAlignment="1" applyProtection="1">
      <alignment horizontal="left" vertical="center"/>
      <protection locked="0"/>
    </xf>
    <xf numFmtId="4" fontId="49" fillId="3" borderId="0" xfId="15" applyNumberFormat="1" applyFont="1" applyFill="1" applyAlignment="1" applyProtection="1">
      <alignment horizontal="right" vertical="center"/>
      <protection locked="0"/>
    </xf>
    <xf numFmtId="165" fontId="13" fillId="3" borderId="9" xfId="17" applyNumberFormat="1" applyFont="1" applyFill="1" applyBorder="1" applyAlignment="1">
      <alignment horizontal="center" vertical="center"/>
      <protection locked="0"/>
    </xf>
    <xf numFmtId="0" fontId="13" fillId="3" borderId="0" xfId="17" applyFont="1" applyFill="1" applyAlignment="1">
      <alignment horizontal="left" vertical="center" wrapText="1"/>
      <protection locked="0"/>
    </xf>
    <xf numFmtId="0" fontId="13" fillId="3" borderId="0" xfId="17" applyFont="1" applyFill="1" applyAlignment="1">
      <alignment horizontal="center" vertical="center" wrapText="1"/>
      <protection locked="0"/>
    </xf>
    <xf numFmtId="172" fontId="13" fillId="3" borderId="0" xfId="17" applyNumberFormat="1" applyFont="1" applyFill="1" applyAlignment="1">
      <alignment horizontal="right" vertical="center"/>
      <protection locked="0"/>
    </xf>
    <xf numFmtId="170" fontId="13" fillId="3" borderId="0" xfId="17" applyNumberFormat="1" applyFont="1" applyFill="1" applyAlignment="1">
      <alignment horizontal="right" vertical="center"/>
      <protection locked="0"/>
    </xf>
    <xf numFmtId="170" fontId="13" fillId="3" borderId="0" xfId="17" applyNumberFormat="1" applyFont="1" applyFill="1" applyAlignment="1" applyProtection="1">
      <alignment horizontal="right" vertical="center"/>
    </xf>
    <xf numFmtId="4" fontId="13" fillId="3" borderId="0" xfId="17" applyNumberFormat="1" applyFont="1" applyFill="1" applyAlignment="1" applyProtection="1">
      <alignment horizontal="right" vertical="center"/>
    </xf>
    <xf numFmtId="172" fontId="13" fillId="3" borderId="11" xfId="17" applyNumberFormat="1" applyFont="1" applyFill="1" applyBorder="1" applyAlignment="1" applyProtection="1">
      <alignment horizontal="right" vertical="center"/>
    </xf>
    <xf numFmtId="165" fontId="12" fillId="3" borderId="80" xfId="17" applyNumberFormat="1" applyFont="1" applyFill="1" applyBorder="1" applyAlignment="1">
      <alignment horizontal="center" vertical="center"/>
      <protection locked="0"/>
    </xf>
    <xf numFmtId="0" fontId="12" fillId="3" borderId="81" xfId="17" applyFont="1" applyFill="1" applyBorder="1" applyAlignment="1">
      <alignment horizontal="center" vertical="center" wrapText="1"/>
      <protection locked="0"/>
    </xf>
    <xf numFmtId="0" fontId="12" fillId="3" borderId="81" xfId="17" applyFont="1" applyFill="1" applyBorder="1" applyAlignment="1">
      <alignment horizontal="left" vertical="center" wrapText="1"/>
      <protection locked="0"/>
    </xf>
    <xf numFmtId="172" fontId="12" fillId="3" borderId="81" xfId="17" applyNumberFormat="1" applyFont="1" applyFill="1" applyBorder="1" applyAlignment="1">
      <alignment horizontal="right" vertical="center"/>
      <protection locked="0"/>
    </xf>
    <xf numFmtId="170" fontId="12" fillId="3" borderId="81" xfId="18" applyNumberFormat="1" applyFont="1" applyFill="1" applyBorder="1" applyAlignment="1" applyProtection="1">
      <alignment horizontal="right" vertical="center"/>
    </xf>
    <xf numFmtId="170" fontId="12" fillId="3" borderId="81" xfId="17" applyNumberFormat="1" applyFont="1" applyFill="1" applyBorder="1" applyAlignment="1">
      <alignment horizontal="right" vertical="center"/>
      <protection locked="0"/>
    </xf>
    <xf numFmtId="4" fontId="12" fillId="3" borderId="81" xfId="17" applyNumberFormat="1" applyFont="1" applyFill="1" applyBorder="1" applyAlignment="1">
      <alignment horizontal="right" vertical="center"/>
      <protection locked="0"/>
    </xf>
    <xf numFmtId="172" fontId="12" fillId="3" borderId="82" xfId="17" applyNumberFormat="1" applyFont="1" applyFill="1" applyBorder="1" applyAlignment="1" applyProtection="1">
      <alignment horizontal="right" vertical="center"/>
    </xf>
    <xf numFmtId="165" fontId="12" fillId="3" borderId="39" xfId="17" applyNumberFormat="1" applyFont="1" applyFill="1" applyBorder="1" applyAlignment="1">
      <alignment horizontal="center" vertical="center"/>
      <protection locked="0"/>
    </xf>
    <xf numFmtId="0" fontId="12" fillId="3" borderId="22" xfId="17" applyFont="1" applyFill="1" applyBorder="1" applyAlignment="1">
      <alignment horizontal="center" vertical="center" wrapText="1"/>
      <protection locked="0"/>
    </xf>
    <xf numFmtId="0" fontId="12" fillId="3" borderId="22" xfId="17" applyFont="1" applyFill="1" applyBorder="1" applyAlignment="1">
      <alignment horizontal="left" vertical="center" wrapText="1"/>
      <protection locked="0"/>
    </xf>
    <xf numFmtId="172" fontId="12" fillId="3" borderId="22" xfId="17" applyNumberFormat="1" applyFont="1" applyFill="1" applyBorder="1" applyAlignment="1">
      <alignment horizontal="right" vertical="center"/>
      <protection locked="0"/>
    </xf>
    <xf numFmtId="170" fontId="12" fillId="3" borderId="22" xfId="18" applyNumberFormat="1" applyFont="1" applyFill="1" applyBorder="1" applyAlignment="1" applyProtection="1">
      <alignment horizontal="right" vertical="center"/>
    </xf>
    <xf numFmtId="170" fontId="12" fillId="3" borderId="22" xfId="17" applyNumberFormat="1" applyFont="1" applyFill="1" applyBorder="1" applyAlignment="1">
      <alignment horizontal="right" vertical="center"/>
      <protection locked="0"/>
    </xf>
    <xf numFmtId="4" fontId="12" fillId="3" borderId="22" xfId="17" applyNumberFormat="1" applyFont="1" applyFill="1" applyBorder="1" applyAlignment="1" applyProtection="1">
      <alignment horizontal="right" vertical="center"/>
    </xf>
    <xf numFmtId="172" fontId="12" fillId="3" borderId="83" xfId="17" applyNumberFormat="1" applyFont="1" applyFill="1" applyBorder="1" applyAlignment="1" applyProtection="1">
      <alignment horizontal="right" vertical="center"/>
    </xf>
    <xf numFmtId="170" fontId="12" fillId="3" borderId="22" xfId="17" applyNumberFormat="1" applyFont="1" applyFill="1" applyBorder="1" applyAlignment="1" applyProtection="1">
      <alignment horizontal="right" vertical="center"/>
    </xf>
    <xf numFmtId="0" fontId="13" fillId="3" borderId="22" xfId="17" applyFont="1" applyFill="1" applyBorder="1" applyAlignment="1">
      <alignment horizontal="left" vertical="center" wrapText="1"/>
      <protection locked="0"/>
    </xf>
    <xf numFmtId="0" fontId="13" fillId="3" borderId="22" xfId="17" applyFont="1" applyFill="1" applyBorder="1" applyAlignment="1">
      <alignment horizontal="center" vertical="center" wrapText="1"/>
      <protection locked="0"/>
    </xf>
    <xf numFmtId="172" fontId="13" fillId="3" borderId="22" xfId="17" applyNumberFormat="1" applyFont="1" applyFill="1" applyBorder="1" applyAlignment="1">
      <alignment horizontal="right" vertical="center"/>
      <protection locked="0"/>
    </xf>
    <xf numFmtId="165" fontId="12" fillId="3" borderId="43" xfId="17" applyNumberFormat="1" applyFont="1" applyFill="1" applyBorder="1" applyAlignment="1">
      <alignment horizontal="center" vertical="center"/>
      <protection locked="0"/>
    </xf>
    <xf numFmtId="0" fontId="12" fillId="3" borderId="86" xfId="17" applyFont="1" applyFill="1" applyBorder="1" applyAlignment="1">
      <alignment horizontal="center" vertical="center" wrapText="1"/>
      <protection locked="0"/>
    </xf>
    <xf numFmtId="0" fontId="12" fillId="3" borderId="86" xfId="17" applyFont="1" applyFill="1" applyBorder="1" applyAlignment="1">
      <alignment horizontal="left" vertical="center" wrapText="1"/>
      <protection locked="0"/>
    </xf>
    <xf numFmtId="172" fontId="12" fillId="3" borderId="86" xfId="17" applyNumberFormat="1" applyFont="1" applyFill="1" applyBorder="1" applyAlignment="1">
      <alignment horizontal="right" vertical="center"/>
      <protection locked="0"/>
    </xf>
    <xf numFmtId="170" fontId="12" fillId="3" borderId="86" xfId="17" applyNumberFormat="1" applyFont="1" applyFill="1" applyBorder="1" applyAlignment="1">
      <alignment horizontal="right" vertical="center"/>
      <protection locked="0"/>
    </xf>
    <xf numFmtId="4" fontId="12" fillId="3" borderId="86" xfId="17" applyNumberFormat="1" applyFont="1" applyFill="1" applyBorder="1" applyAlignment="1" applyProtection="1">
      <alignment horizontal="right" vertical="center"/>
    </xf>
    <xf numFmtId="172" fontId="12" fillId="3" borderId="112" xfId="17" applyNumberFormat="1" applyFont="1" applyFill="1" applyBorder="1" applyAlignment="1" applyProtection="1">
      <alignment horizontal="right" vertical="center"/>
    </xf>
    <xf numFmtId="165" fontId="12" fillId="3" borderId="6" xfId="17" applyNumberFormat="1" applyFont="1" applyFill="1" applyBorder="1" applyAlignment="1">
      <alignment horizontal="center" vertical="center"/>
      <protection locked="0"/>
    </xf>
    <xf numFmtId="0" fontId="16" fillId="3" borderId="7" xfId="17" applyFont="1" applyFill="1" applyBorder="1" applyAlignment="1">
      <alignment horizontal="left" vertical="center" wrapText="1"/>
      <protection locked="0"/>
    </xf>
    <xf numFmtId="0" fontId="16" fillId="3" borderId="7" xfId="17" applyFont="1" applyFill="1" applyBorder="1" applyAlignment="1">
      <alignment horizontal="center" vertical="center" wrapText="1"/>
      <protection locked="0"/>
    </xf>
    <xf numFmtId="172" fontId="16" fillId="3" borderId="7" xfId="17" applyNumberFormat="1" applyFont="1" applyFill="1" applyBorder="1" applyAlignment="1">
      <alignment horizontal="right" vertical="center"/>
      <protection locked="0"/>
    </xf>
    <xf numFmtId="170" fontId="12" fillId="3" borderId="7" xfId="17" applyNumberFormat="1" applyFont="1" applyFill="1" applyBorder="1" applyAlignment="1">
      <alignment horizontal="right" vertical="center"/>
      <protection locked="0"/>
    </xf>
    <xf numFmtId="170" fontId="12" fillId="3" borderId="7" xfId="17" applyNumberFormat="1" applyFont="1" applyFill="1" applyBorder="1" applyAlignment="1" applyProtection="1">
      <alignment horizontal="right" vertical="center"/>
    </xf>
    <xf numFmtId="4" fontId="12" fillId="3" borderId="7" xfId="17" applyNumberFormat="1" applyFont="1" applyFill="1" applyBorder="1" applyAlignment="1" applyProtection="1">
      <alignment horizontal="right" vertical="center"/>
    </xf>
    <xf numFmtId="172" fontId="12" fillId="3" borderId="8" xfId="17" applyNumberFormat="1" applyFont="1" applyFill="1" applyBorder="1" applyAlignment="1" applyProtection="1">
      <alignment horizontal="right" vertical="center"/>
    </xf>
    <xf numFmtId="165" fontId="12" fillId="3" borderId="9" xfId="17" applyNumberFormat="1" applyFont="1" applyFill="1" applyBorder="1" applyAlignment="1">
      <alignment horizontal="center" vertical="center"/>
      <protection locked="0"/>
    </xf>
    <xf numFmtId="0" fontId="13" fillId="3" borderId="10" xfId="17" applyFont="1" applyFill="1" applyBorder="1" applyAlignment="1">
      <alignment horizontal="left" vertical="center" wrapText="1"/>
      <protection locked="0"/>
    </xf>
    <xf numFmtId="0" fontId="13" fillId="3" borderId="10" xfId="17" applyFont="1" applyFill="1" applyBorder="1" applyAlignment="1">
      <alignment horizontal="center" vertical="center" wrapText="1"/>
      <protection locked="0"/>
    </xf>
    <xf numFmtId="172" fontId="13" fillId="3" borderId="10" xfId="17" applyNumberFormat="1" applyFont="1" applyFill="1" applyBorder="1" applyAlignment="1">
      <alignment horizontal="right" vertical="center"/>
      <protection locked="0"/>
    </xf>
    <xf numFmtId="170" fontId="12" fillId="3" borderId="10" xfId="17" applyNumberFormat="1" applyFont="1" applyFill="1" applyBorder="1" applyAlignment="1">
      <alignment horizontal="right" vertical="center"/>
      <protection locked="0"/>
    </xf>
    <xf numFmtId="170" fontId="12" fillId="3" borderId="10" xfId="17" applyNumberFormat="1" applyFont="1" applyFill="1" applyBorder="1" applyAlignment="1" applyProtection="1">
      <alignment horizontal="right" vertical="center"/>
    </xf>
    <xf numFmtId="4" fontId="12" fillId="3" borderId="10" xfId="17" applyNumberFormat="1" applyFont="1" applyFill="1" applyBorder="1" applyAlignment="1" applyProtection="1">
      <alignment horizontal="right" vertical="center"/>
    </xf>
    <xf numFmtId="172" fontId="12" fillId="3" borderId="11" xfId="17" applyNumberFormat="1" applyFont="1" applyFill="1" applyBorder="1" applyAlignment="1" applyProtection="1">
      <alignment horizontal="right" vertical="center"/>
    </xf>
    <xf numFmtId="165" fontId="12" fillId="3" borderId="88" xfId="17" applyNumberFormat="1" applyFont="1" applyFill="1" applyBorder="1" applyAlignment="1">
      <alignment horizontal="center" vertical="center"/>
      <protection locked="0"/>
    </xf>
    <xf numFmtId="0" fontId="12" fillId="3" borderId="72" xfId="17" applyFont="1" applyFill="1" applyBorder="1" applyAlignment="1">
      <alignment horizontal="center" vertical="center" wrapText="1"/>
      <protection locked="0"/>
    </xf>
    <xf numFmtId="0" fontId="12" fillId="3" borderId="72" xfId="17" applyFont="1" applyFill="1" applyBorder="1" applyAlignment="1">
      <alignment horizontal="left" vertical="center" wrapText="1"/>
      <protection locked="0"/>
    </xf>
    <xf numFmtId="172" fontId="12" fillId="3" borderId="72" xfId="17" applyNumberFormat="1" applyFont="1" applyFill="1" applyBorder="1" applyAlignment="1">
      <alignment horizontal="right" vertical="center"/>
      <protection locked="0"/>
    </xf>
    <xf numFmtId="170" fontId="12" fillId="3" borderId="113" xfId="17" applyNumberFormat="1" applyFont="1" applyFill="1" applyBorder="1" applyAlignment="1">
      <alignment horizontal="right" vertical="center"/>
      <protection locked="0"/>
    </xf>
    <xf numFmtId="4" fontId="12" fillId="3" borderId="89" xfId="17" applyNumberFormat="1" applyFont="1" applyFill="1" applyBorder="1" applyAlignment="1" applyProtection="1">
      <alignment horizontal="right" vertical="center"/>
    </xf>
    <xf numFmtId="172" fontId="12" fillId="3" borderId="90" xfId="17" applyNumberFormat="1" applyFont="1" applyFill="1" applyBorder="1" applyAlignment="1" applyProtection="1">
      <alignment horizontal="right" vertical="center"/>
    </xf>
    <xf numFmtId="0" fontId="12" fillId="3" borderId="5" xfId="17" applyFont="1" applyFill="1" applyBorder="1" applyAlignment="1">
      <alignment horizontal="center" vertical="center" wrapText="1"/>
      <protection locked="0"/>
    </xf>
    <xf numFmtId="0" fontId="12" fillId="3" borderId="5" xfId="17" applyFont="1" applyFill="1" applyBorder="1" applyAlignment="1">
      <alignment horizontal="left" vertical="center" wrapText="1"/>
      <protection locked="0"/>
    </xf>
    <xf numFmtId="172" fontId="12" fillId="3" borderId="5" xfId="17" applyNumberFormat="1" applyFont="1" applyFill="1" applyBorder="1" applyAlignment="1">
      <alignment horizontal="right" vertical="center"/>
      <protection locked="0"/>
    </xf>
    <xf numFmtId="170" fontId="12" fillId="3" borderId="114" xfId="17" applyNumberFormat="1" applyFont="1" applyFill="1" applyBorder="1" applyAlignment="1">
      <alignment horizontal="right" vertical="center"/>
      <protection locked="0"/>
    </xf>
    <xf numFmtId="0" fontId="12" fillId="3" borderId="91" xfId="17" applyFont="1" applyFill="1" applyBorder="1" applyAlignment="1">
      <alignment horizontal="center" vertical="center" wrapText="1"/>
      <protection locked="0"/>
    </xf>
    <xf numFmtId="0" fontId="12" fillId="3" borderId="91" xfId="17" applyFont="1" applyFill="1" applyBorder="1" applyAlignment="1">
      <alignment horizontal="left" vertical="center" wrapText="1"/>
      <protection locked="0"/>
    </xf>
    <xf numFmtId="172" fontId="12" fillId="3" borderId="91" xfId="17" applyNumberFormat="1" applyFont="1" applyFill="1" applyBorder="1" applyAlignment="1">
      <alignment horizontal="right" vertical="center"/>
      <protection locked="0"/>
    </xf>
    <xf numFmtId="170" fontId="12" fillId="3" borderId="92" xfId="18" applyNumberFormat="1" applyFont="1" applyFill="1" applyBorder="1" applyAlignment="1" applyProtection="1">
      <alignment horizontal="right" vertical="center"/>
    </xf>
    <xf numFmtId="170" fontId="12" fillId="3" borderId="115" xfId="17" applyNumberFormat="1" applyFont="1" applyFill="1" applyBorder="1" applyAlignment="1">
      <alignment horizontal="right" vertical="center"/>
      <protection locked="0"/>
    </xf>
    <xf numFmtId="170" fontId="12" fillId="3" borderId="116" xfId="17" applyNumberFormat="1" applyFont="1" applyFill="1" applyBorder="1" applyAlignment="1">
      <alignment horizontal="right" vertical="center"/>
      <protection locked="0"/>
    </xf>
    <xf numFmtId="4" fontId="12" fillId="3" borderId="0" xfId="16" applyNumberFormat="1" applyFont="1" applyFill="1" applyAlignment="1">
      <alignment horizontal="right" vertical="center"/>
      <protection locked="0"/>
    </xf>
    <xf numFmtId="1" fontId="43" fillId="4" borderId="55" xfId="16" applyNumberFormat="1" applyFont="1" applyFill="1" applyBorder="1" applyAlignment="1" applyProtection="1">
      <alignment horizontal="center" vertical="center" wrapText="1"/>
    </xf>
    <xf numFmtId="4" fontId="12" fillId="3" borderId="10" xfId="16" applyNumberFormat="1" applyFont="1" applyFill="1" applyBorder="1" applyAlignment="1">
      <alignment horizontal="right" vertical="center"/>
      <protection locked="0"/>
    </xf>
    <xf numFmtId="4" fontId="44" fillId="3" borderId="0" xfId="16" applyNumberFormat="1" applyFont="1" applyFill="1" applyAlignment="1" applyProtection="1">
      <alignment horizontal="right" vertical="center"/>
    </xf>
    <xf numFmtId="4" fontId="49" fillId="3" borderId="0" xfId="16" applyNumberFormat="1" applyFont="1" applyFill="1" applyAlignment="1">
      <alignment horizontal="right" vertical="center"/>
      <protection locked="0"/>
    </xf>
    <xf numFmtId="4" fontId="16" fillId="3" borderId="0" xfId="16" applyNumberFormat="1" applyFont="1" applyFill="1" applyAlignment="1" applyProtection="1">
      <alignment horizontal="right" vertical="center"/>
    </xf>
    <xf numFmtId="4" fontId="50" fillId="3" borderId="0" xfId="16" applyNumberFormat="1" applyFont="1" applyFill="1" applyAlignment="1">
      <alignment horizontal="right" vertical="center"/>
      <protection locked="0"/>
    </xf>
    <xf numFmtId="165" fontId="13" fillId="3" borderId="9" xfId="16" applyNumberFormat="1" applyFont="1" applyFill="1" applyBorder="1" applyAlignment="1">
      <alignment horizontal="center" vertical="center"/>
      <protection locked="0"/>
    </xf>
    <xf numFmtId="170" fontId="13" fillId="3" borderId="0" xfId="16" applyNumberFormat="1" applyFont="1" applyFill="1" applyAlignment="1">
      <alignment horizontal="right" vertical="center"/>
      <protection locked="0"/>
    </xf>
    <xf numFmtId="170" fontId="13" fillId="3" borderId="0" xfId="16" applyNumberFormat="1" applyFont="1" applyFill="1" applyAlignment="1" applyProtection="1">
      <alignment horizontal="right" vertical="center"/>
    </xf>
    <xf numFmtId="4" fontId="13" fillId="3" borderId="0" xfId="16" applyNumberFormat="1" applyFont="1" applyFill="1" applyAlignment="1" applyProtection="1">
      <alignment horizontal="right" vertical="center"/>
    </xf>
    <xf numFmtId="172" fontId="13" fillId="3" borderId="11" xfId="16" applyNumberFormat="1" applyFont="1" applyFill="1" applyBorder="1" applyAlignment="1" applyProtection="1">
      <alignment horizontal="right" vertical="center"/>
    </xf>
    <xf numFmtId="0" fontId="13" fillId="3" borderId="81" xfId="16" applyFont="1" applyFill="1" applyBorder="1" applyAlignment="1">
      <alignment horizontal="left" vertical="center" wrapText="1"/>
      <protection locked="0"/>
    </xf>
    <xf numFmtId="170" fontId="12" fillId="3" borderId="7" xfId="16" applyNumberFormat="1" applyFont="1" applyFill="1" applyBorder="1" applyAlignment="1">
      <alignment horizontal="right" vertical="center"/>
      <protection locked="0"/>
    </xf>
    <xf numFmtId="170" fontId="12" fillId="3" borderId="10" xfId="16" applyNumberFormat="1" applyFont="1" applyFill="1" applyBorder="1" applyAlignment="1">
      <alignment horizontal="right" vertical="center"/>
      <protection locked="0"/>
    </xf>
    <xf numFmtId="165" fontId="12" fillId="3" borderId="88" xfId="16" applyNumberFormat="1" applyFont="1" applyFill="1" applyBorder="1" applyAlignment="1">
      <alignment horizontal="center" vertical="center"/>
      <protection locked="0"/>
    </xf>
    <xf numFmtId="0" fontId="12" fillId="3" borderId="72" xfId="16" applyFont="1" applyFill="1" applyBorder="1" applyAlignment="1">
      <alignment horizontal="center" vertical="center" wrapText="1"/>
      <protection locked="0"/>
    </xf>
    <xf numFmtId="0" fontId="12" fillId="3" borderId="72" xfId="16" applyFont="1" applyFill="1" applyBorder="1" applyAlignment="1">
      <alignment horizontal="left" vertical="center" wrapText="1"/>
      <protection locked="0"/>
    </xf>
    <xf numFmtId="172" fontId="12" fillId="3" borderId="72" xfId="16" applyNumberFormat="1" applyFont="1" applyFill="1" applyBorder="1" applyAlignment="1">
      <alignment horizontal="right" vertical="center"/>
      <protection locked="0"/>
    </xf>
    <xf numFmtId="4" fontId="12" fillId="3" borderId="89" xfId="16" applyNumberFormat="1" applyFont="1" applyFill="1" applyBorder="1" applyAlignment="1" applyProtection="1">
      <alignment horizontal="right" vertical="center"/>
    </xf>
    <xf numFmtId="172" fontId="12" fillId="3" borderId="90" xfId="16" applyNumberFormat="1" applyFont="1" applyFill="1" applyBorder="1" applyAlignment="1" applyProtection="1">
      <alignment horizontal="right" vertical="center"/>
    </xf>
    <xf numFmtId="0" fontId="12" fillId="3" borderId="5" xfId="16" applyFont="1" applyFill="1" applyBorder="1" applyAlignment="1">
      <alignment horizontal="center" vertical="center" wrapText="1"/>
      <protection locked="0"/>
    </xf>
    <xf numFmtId="0" fontId="12" fillId="3" borderId="5" xfId="16" applyFont="1" applyFill="1" applyBorder="1" applyAlignment="1">
      <alignment horizontal="left" vertical="center" wrapText="1"/>
      <protection locked="0"/>
    </xf>
    <xf numFmtId="172" fontId="12" fillId="3" borderId="5" xfId="16" applyNumberFormat="1" applyFont="1" applyFill="1" applyBorder="1" applyAlignment="1">
      <alignment horizontal="right" vertical="center"/>
      <protection locked="0"/>
    </xf>
    <xf numFmtId="0" fontId="12" fillId="3" borderId="91" xfId="16" applyFont="1" applyFill="1" applyBorder="1" applyAlignment="1">
      <alignment horizontal="center" vertical="center" wrapText="1"/>
      <protection locked="0"/>
    </xf>
    <xf numFmtId="0" fontId="12" fillId="3" borderId="91" xfId="16" applyFont="1" applyFill="1" applyBorder="1" applyAlignment="1">
      <alignment horizontal="left" vertical="center" wrapText="1"/>
      <protection locked="0"/>
    </xf>
    <xf numFmtId="172" fontId="12" fillId="3" borderId="91" xfId="16" applyNumberFormat="1" applyFont="1" applyFill="1" applyBorder="1" applyAlignment="1">
      <alignment horizontal="right" vertical="center"/>
      <protection locked="0"/>
    </xf>
    <xf numFmtId="0" fontId="10" fillId="2" borderId="0" xfId="20" applyFont="1" applyFill="1" applyAlignment="1" applyProtection="1">
      <alignment horizontal="left" vertical="center"/>
    </xf>
    <xf numFmtId="0" fontId="12" fillId="2" borderId="0" xfId="20" applyFont="1" applyFill="1" applyAlignment="1" applyProtection="1">
      <alignment horizontal="left" vertical="center"/>
    </xf>
    <xf numFmtId="0" fontId="12" fillId="2" borderId="0" xfId="20" applyFont="1" applyFill="1" applyAlignment="1" applyProtection="1">
      <alignment horizontal="center" vertical="center"/>
    </xf>
    <xf numFmtId="168" fontId="12" fillId="2" borderId="0" xfId="20" applyNumberFormat="1" applyFont="1" applyFill="1" applyAlignment="1" applyProtection="1">
      <alignment horizontal="left" vertical="center"/>
    </xf>
    <xf numFmtId="4" fontId="12" fillId="2" borderId="0" xfId="20" applyNumberFormat="1" applyFont="1" applyFill="1" applyAlignment="1" applyProtection="1">
      <alignment horizontal="left" vertical="center"/>
    </xf>
    <xf numFmtId="0" fontId="2" fillId="3" borderId="0" xfId="20" applyFill="1" applyAlignment="1" applyProtection="1">
      <alignment horizontal="left" vertical="center"/>
      <protection locked="0"/>
    </xf>
    <xf numFmtId="0" fontId="13" fillId="2" borderId="0" xfId="20" applyFont="1" applyFill="1" applyAlignment="1" applyProtection="1">
      <alignment horizontal="left" vertical="center"/>
    </xf>
    <xf numFmtId="0" fontId="43" fillId="4" borderId="55" xfId="20" applyFont="1" applyFill="1" applyBorder="1" applyAlignment="1" applyProtection="1">
      <alignment horizontal="center" vertical="center" shrinkToFit="1"/>
    </xf>
    <xf numFmtId="0" fontId="43" fillId="4" borderId="55" xfId="20" applyFont="1" applyFill="1" applyBorder="1" applyAlignment="1" applyProtection="1">
      <alignment horizontal="center" vertical="center" wrapText="1"/>
    </xf>
    <xf numFmtId="168" fontId="43" fillId="4" borderId="55" xfId="20" applyNumberFormat="1" applyFont="1" applyFill="1" applyBorder="1" applyAlignment="1" applyProtection="1">
      <alignment horizontal="center" vertical="center" wrapText="1"/>
    </xf>
    <xf numFmtId="0" fontId="40" fillId="4" borderId="55" xfId="20" applyFont="1" applyFill="1" applyBorder="1" applyAlignment="1" applyProtection="1">
      <alignment horizontal="center" vertical="center" wrapText="1"/>
      <protection locked="0"/>
    </xf>
    <xf numFmtId="0" fontId="43" fillId="4" borderId="55" xfId="20" applyNumberFormat="1" applyFont="1" applyFill="1" applyBorder="1" applyAlignment="1" applyProtection="1">
      <alignment horizontal="center" vertical="center" wrapText="1"/>
    </xf>
    <xf numFmtId="0" fontId="11" fillId="2" borderId="0" xfId="20" applyFont="1" applyFill="1" applyAlignment="1" applyProtection="1">
      <alignment horizontal="left" vertical="center"/>
    </xf>
    <xf numFmtId="0" fontId="11" fillId="2" borderId="0" xfId="20" applyFont="1" applyFill="1" applyAlignment="1" applyProtection="1">
      <alignment horizontal="center" vertical="center"/>
    </xf>
    <xf numFmtId="168" fontId="11" fillId="2" borderId="0" xfId="20" applyNumberFormat="1" applyFont="1" applyFill="1" applyAlignment="1" applyProtection="1">
      <alignment horizontal="left" vertical="center"/>
    </xf>
    <xf numFmtId="4" fontId="11" fillId="2" borderId="0" xfId="20" applyNumberFormat="1" applyFont="1" applyFill="1" applyAlignment="1" applyProtection="1">
      <alignment horizontal="left" vertical="center"/>
    </xf>
    <xf numFmtId="165" fontId="44" fillId="3" borderId="0" xfId="20" applyNumberFormat="1" applyFont="1" applyFill="1" applyBorder="1" applyAlignment="1" applyProtection="1">
      <alignment horizontal="center" vertical="center"/>
      <protection locked="0"/>
    </xf>
    <xf numFmtId="0" fontId="44" fillId="3" borderId="0" xfId="20" applyFont="1" applyFill="1" applyBorder="1" applyAlignment="1" applyProtection="1">
      <alignment horizontal="left" vertical="center" wrapText="1"/>
      <protection locked="0"/>
    </xf>
    <xf numFmtId="0" fontId="44" fillId="3" borderId="0" xfId="20" applyFont="1" applyFill="1" applyBorder="1" applyAlignment="1" applyProtection="1">
      <alignment horizontal="center" vertical="center" wrapText="1"/>
      <protection locked="0"/>
    </xf>
    <xf numFmtId="168" fontId="44" fillId="3" borderId="0" xfId="20" applyNumberFormat="1" applyFont="1" applyFill="1" applyBorder="1" applyAlignment="1" applyProtection="1">
      <alignment horizontal="right" vertical="center"/>
      <protection locked="0"/>
    </xf>
    <xf numFmtId="4" fontId="44" fillId="3" borderId="0" xfId="20" applyNumberFormat="1" applyFont="1" applyFill="1" applyBorder="1" applyAlignment="1" applyProtection="1">
      <alignment horizontal="right" vertical="center"/>
      <protection locked="0"/>
    </xf>
    <xf numFmtId="4" fontId="44" fillId="3" borderId="0" xfId="20" applyNumberFormat="1" applyFont="1" applyFill="1" applyBorder="1" applyAlignment="1" applyProtection="1">
      <alignment horizontal="right" vertical="center"/>
    </xf>
    <xf numFmtId="169" fontId="44" fillId="3" borderId="0" xfId="20" applyNumberFormat="1" applyFont="1" applyFill="1" applyBorder="1" applyAlignment="1" applyProtection="1">
      <alignment horizontal="right" vertical="center"/>
    </xf>
    <xf numFmtId="170" fontId="44" fillId="3" borderId="0" xfId="20" applyNumberFormat="1" applyFont="1" applyFill="1" applyBorder="1" applyAlignment="1" applyProtection="1">
      <alignment horizontal="right" vertical="center"/>
    </xf>
    <xf numFmtId="0" fontId="15" fillId="3" borderId="0" xfId="20" applyFont="1" applyFill="1" applyAlignment="1" applyProtection="1">
      <alignment horizontal="left" vertical="center"/>
      <protection locked="0"/>
    </xf>
    <xf numFmtId="165" fontId="13" fillId="3" borderId="56" xfId="20" applyNumberFormat="1" applyFont="1" applyFill="1" applyBorder="1" applyAlignment="1" applyProtection="1">
      <alignment horizontal="center" vertical="center"/>
      <protection locked="0"/>
    </xf>
    <xf numFmtId="0" fontId="13" fillId="3" borderId="57" xfId="20" applyNumberFormat="1" applyFont="1" applyFill="1" applyBorder="1" applyAlignment="1" applyProtection="1">
      <alignment horizontal="left" vertical="center" wrapText="1"/>
      <protection locked="0"/>
    </xf>
    <xf numFmtId="0" fontId="13" fillId="3" borderId="57" xfId="20" applyFont="1" applyFill="1" applyBorder="1" applyAlignment="1" applyProtection="1">
      <alignment horizontal="left" vertical="center" wrapText="1"/>
      <protection locked="0"/>
    </xf>
    <xf numFmtId="0" fontId="13" fillId="3" borderId="57" xfId="20" applyFont="1" applyFill="1" applyBorder="1" applyAlignment="1" applyProtection="1">
      <alignment horizontal="center" vertical="center" wrapText="1"/>
      <protection locked="0"/>
    </xf>
    <xf numFmtId="168" fontId="13" fillId="3" borderId="57" xfId="20" applyNumberFormat="1" applyFont="1" applyFill="1" applyBorder="1" applyAlignment="1" applyProtection="1">
      <alignment horizontal="right" vertical="center"/>
      <protection locked="0"/>
    </xf>
    <xf numFmtId="4" fontId="13" fillId="3" borderId="57" xfId="20" applyNumberFormat="1" applyFont="1" applyFill="1" applyBorder="1" applyAlignment="1" applyProtection="1">
      <alignment horizontal="right" vertical="center"/>
      <protection locked="0"/>
    </xf>
    <xf numFmtId="4" fontId="13" fillId="3" borderId="57" xfId="20" applyNumberFormat="1" applyFont="1" applyFill="1" applyBorder="1" applyAlignment="1" applyProtection="1">
      <alignment horizontal="right" vertical="center"/>
    </xf>
    <xf numFmtId="169" fontId="13" fillId="3" borderId="57" xfId="20" applyNumberFormat="1" applyFont="1" applyFill="1" applyBorder="1" applyAlignment="1" applyProtection="1">
      <alignment horizontal="right" vertical="center"/>
    </xf>
    <xf numFmtId="170" fontId="13" fillId="3" borderId="57" xfId="20" applyNumberFormat="1" applyFont="1" applyFill="1" applyBorder="1" applyAlignment="1" applyProtection="1">
      <alignment horizontal="right" vertical="center"/>
    </xf>
    <xf numFmtId="170" fontId="13" fillId="3" borderId="58" xfId="20" applyNumberFormat="1" applyFont="1" applyFill="1" applyBorder="1" applyAlignment="1" applyProtection="1">
      <alignment horizontal="right" vertical="center"/>
    </xf>
    <xf numFmtId="16" fontId="12" fillId="3" borderId="107" xfId="20" applyNumberFormat="1" applyFont="1" applyFill="1" applyBorder="1" applyAlignment="1" applyProtection="1">
      <alignment horizontal="center" vertical="center"/>
      <protection locked="0"/>
    </xf>
    <xf numFmtId="0" fontId="12" fillId="0" borderId="60" xfId="20" applyFont="1" applyFill="1" applyBorder="1" applyAlignment="1" applyProtection="1">
      <alignment horizontal="center" vertical="center" wrapText="1"/>
      <protection locked="0"/>
    </xf>
    <xf numFmtId="0" fontId="45" fillId="0" borderId="61" xfId="20" applyFont="1" applyFill="1" applyBorder="1" applyAlignment="1" applyProtection="1">
      <alignment horizontal="left" vertical="center"/>
    </xf>
    <xf numFmtId="3" fontId="12" fillId="0" borderId="60" xfId="20" applyNumberFormat="1" applyFont="1" applyFill="1" applyBorder="1" applyAlignment="1" applyProtection="1">
      <alignment horizontal="right" vertical="center"/>
      <protection locked="0"/>
    </xf>
    <xf numFmtId="4" fontId="12" fillId="0" borderId="60" xfId="20" applyNumberFormat="1" applyFont="1" applyFill="1" applyBorder="1" applyAlignment="1" applyProtection="1">
      <alignment horizontal="right" vertical="center"/>
      <protection locked="0"/>
    </xf>
    <xf numFmtId="2" fontId="12" fillId="0" borderId="62" xfId="20" applyNumberFormat="1" applyFont="1" applyFill="1" applyBorder="1" applyAlignment="1" applyProtection="1">
      <alignment horizontal="right" vertical="center"/>
      <protection locked="0"/>
    </xf>
    <xf numFmtId="2" fontId="12" fillId="0" borderId="5" xfId="20" applyNumberFormat="1" applyFont="1" applyFill="1" applyBorder="1" applyAlignment="1" applyProtection="1">
      <alignment horizontal="right" vertical="center"/>
      <protection locked="0"/>
    </xf>
    <xf numFmtId="2" fontId="12" fillId="0" borderId="5" xfId="20" applyNumberFormat="1" applyFont="1" applyFill="1" applyBorder="1" applyAlignment="1" applyProtection="1">
      <alignment horizontal="right" vertical="center"/>
    </xf>
    <xf numFmtId="2" fontId="12" fillId="0" borderId="5" xfId="20" applyNumberFormat="1" applyFont="1" applyFill="1" applyBorder="1" applyAlignment="1" applyProtection="1">
      <alignment vertical="center"/>
      <protection locked="0"/>
    </xf>
    <xf numFmtId="2" fontId="12" fillId="0" borderId="64" xfId="20" applyNumberFormat="1" applyFont="1" applyFill="1" applyBorder="1" applyAlignment="1" applyProtection="1">
      <alignment horizontal="right" vertical="center"/>
    </xf>
    <xf numFmtId="2" fontId="12" fillId="0" borderId="65" xfId="20" applyNumberFormat="1" applyFont="1" applyFill="1" applyBorder="1" applyAlignment="1" applyProtection="1">
      <alignment horizontal="right" vertical="center"/>
    </xf>
    <xf numFmtId="0" fontId="12" fillId="3" borderId="66" xfId="20" applyNumberFormat="1" applyFont="1" applyFill="1" applyBorder="1" applyAlignment="1" applyProtection="1">
      <alignment horizontal="center" vertical="center"/>
      <protection locked="0"/>
    </xf>
    <xf numFmtId="49" fontId="40" fillId="0" borderId="99" xfId="20" applyNumberFormat="1" applyFont="1" applyFill="1" applyBorder="1" applyAlignment="1" applyProtection="1">
      <alignment horizontal="center" vertical="center"/>
    </xf>
    <xf numFmtId="0" fontId="40" fillId="0" borderId="67" xfId="20" applyFont="1" applyFill="1" applyBorder="1" applyAlignment="1" applyProtection="1">
      <alignment horizontal="left"/>
    </xf>
    <xf numFmtId="0" fontId="12" fillId="0" borderId="67" xfId="20" applyFont="1" applyFill="1" applyBorder="1" applyAlignment="1" applyProtection="1">
      <alignment horizontal="center" vertical="center" wrapText="1"/>
      <protection locked="0"/>
    </xf>
    <xf numFmtId="3" fontId="12" fillId="0" borderId="5" xfId="20" applyNumberFormat="1" applyFont="1" applyFill="1" applyBorder="1" applyAlignment="1" applyProtection="1">
      <alignment horizontal="right" vertical="center"/>
      <protection locked="0"/>
    </xf>
    <xf numFmtId="4" fontId="12" fillId="0" borderId="68" xfId="20" applyNumberFormat="1" applyFont="1" applyFill="1" applyBorder="1" applyAlignment="1" applyProtection="1">
      <alignment horizontal="right" vertical="center"/>
      <protection locked="0"/>
    </xf>
    <xf numFmtId="2" fontId="12" fillId="0" borderId="68" xfId="20" applyNumberFormat="1" applyFont="1" applyFill="1" applyBorder="1" applyAlignment="1" applyProtection="1">
      <alignment horizontal="right" vertical="center"/>
    </xf>
    <xf numFmtId="2" fontId="12" fillId="0" borderId="69" xfId="20" applyNumberFormat="1" applyFont="1" applyFill="1" applyBorder="1" applyAlignment="1" applyProtection="1">
      <alignment horizontal="right" vertical="center"/>
    </xf>
    <xf numFmtId="49" fontId="40" fillId="0" borderId="5" xfId="20" applyNumberFormat="1" applyFont="1" applyFill="1" applyBorder="1" applyAlignment="1" applyProtection="1">
      <alignment horizontal="center" vertical="center"/>
    </xf>
    <xf numFmtId="49" fontId="40" fillId="0" borderId="76" xfId="20" applyNumberFormat="1" applyFont="1" applyFill="1" applyBorder="1" applyAlignment="1" applyProtection="1">
      <alignment horizontal="center" vertical="center"/>
    </xf>
    <xf numFmtId="0" fontId="40" fillId="0" borderId="5" xfId="20" applyFont="1" applyFill="1" applyBorder="1" applyAlignment="1" applyProtection="1">
      <alignment horizontal="left"/>
    </xf>
    <xf numFmtId="16" fontId="12" fillId="3" borderId="66" xfId="20" applyNumberFormat="1" applyFont="1" applyFill="1" applyBorder="1" applyAlignment="1" applyProtection="1">
      <alignment horizontal="center" vertical="center"/>
      <protection locked="0"/>
    </xf>
    <xf numFmtId="0" fontId="45" fillId="0" borderId="5" xfId="20" applyFont="1" applyFill="1" applyBorder="1" applyAlignment="1" applyProtection="1">
      <alignment horizontal="left"/>
    </xf>
    <xf numFmtId="0" fontId="12" fillId="3" borderId="66" xfId="20" applyNumberFormat="1" applyFont="1" applyFill="1" applyBorder="1" applyAlignment="1" applyProtection="1">
      <alignment horizontal="center" vertical="center" wrapText="1"/>
      <protection locked="0"/>
    </xf>
    <xf numFmtId="49" fontId="40" fillId="0" borderId="5" xfId="20" applyNumberFormat="1" applyFont="1" applyFill="1" applyBorder="1" applyAlignment="1" applyProtection="1">
      <alignment horizontal="center" vertical="center" wrapText="1"/>
    </xf>
    <xf numFmtId="0" fontId="40" fillId="0" borderId="5" xfId="20" applyFont="1" applyFill="1" applyBorder="1" applyAlignment="1" applyProtection="1">
      <alignment horizontal="left" wrapText="1"/>
    </xf>
    <xf numFmtId="3" fontId="12" fillId="0" borderId="5" xfId="20" applyNumberFormat="1" applyFont="1" applyFill="1" applyBorder="1" applyAlignment="1" applyProtection="1">
      <alignment horizontal="right" vertical="center" wrapText="1"/>
      <protection locked="0"/>
    </xf>
    <xf numFmtId="4" fontId="12" fillId="0" borderId="68" xfId="20" applyNumberFormat="1" applyFont="1" applyFill="1" applyBorder="1" applyAlignment="1" applyProtection="1">
      <alignment horizontal="right" vertical="center" wrapText="1"/>
      <protection locked="0"/>
    </xf>
    <xf numFmtId="2" fontId="12" fillId="0" borderId="5" xfId="20" applyNumberFormat="1" applyFont="1" applyFill="1" applyBorder="1" applyAlignment="1" applyProtection="1">
      <alignment horizontal="right" vertical="center" wrapText="1"/>
      <protection locked="0"/>
    </xf>
    <xf numFmtId="2" fontId="12" fillId="0" borderId="5" xfId="20" applyNumberFormat="1" applyFont="1" applyFill="1" applyBorder="1" applyAlignment="1" applyProtection="1">
      <alignment horizontal="right" vertical="center" wrapText="1"/>
    </xf>
    <xf numFmtId="2" fontId="12" fillId="0" borderId="5" xfId="20" applyNumberFormat="1" applyFont="1" applyFill="1" applyBorder="1" applyAlignment="1" applyProtection="1">
      <alignment vertical="center" wrapText="1"/>
      <protection locked="0"/>
    </xf>
    <xf numFmtId="2" fontId="12" fillId="0" borderId="68" xfId="20" applyNumberFormat="1" applyFont="1" applyFill="1" applyBorder="1" applyAlignment="1" applyProtection="1">
      <alignment horizontal="right" vertical="center" wrapText="1"/>
    </xf>
    <xf numFmtId="2" fontId="12" fillId="0" borderId="69" xfId="20" applyNumberFormat="1" applyFont="1" applyFill="1" applyBorder="1" applyAlignment="1" applyProtection="1">
      <alignment horizontal="right" vertical="center" wrapText="1"/>
    </xf>
    <xf numFmtId="0" fontId="2" fillId="3" borderId="0" xfId="20" applyFill="1" applyAlignment="1" applyProtection="1">
      <alignment horizontal="left" vertical="center" wrapText="1"/>
      <protection locked="0"/>
    </xf>
    <xf numFmtId="16" fontId="13" fillId="3" borderId="57" xfId="20" applyNumberFormat="1" applyFont="1" applyFill="1" applyBorder="1" applyAlignment="1" applyProtection="1">
      <alignment horizontal="left" vertical="center" wrapText="1"/>
      <protection locked="0"/>
    </xf>
    <xf numFmtId="2" fontId="13" fillId="3" borderId="57" xfId="20" applyNumberFormat="1" applyFont="1" applyFill="1" applyBorder="1" applyAlignment="1" applyProtection="1">
      <alignment horizontal="right" vertical="center"/>
      <protection locked="0"/>
    </xf>
    <xf numFmtId="2" fontId="13" fillId="3" borderId="57" xfId="20" applyNumberFormat="1" applyFont="1" applyFill="1" applyBorder="1" applyAlignment="1" applyProtection="1">
      <alignment horizontal="right" vertical="center"/>
    </xf>
    <xf numFmtId="2" fontId="13" fillId="3" borderId="58" xfId="20" applyNumberFormat="1" applyFont="1" applyFill="1" applyBorder="1" applyAlignment="1" applyProtection="1">
      <alignment horizontal="right" vertical="center"/>
    </xf>
    <xf numFmtId="49" fontId="12" fillId="3" borderId="71" xfId="20" applyNumberFormat="1" applyFont="1" applyFill="1" applyBorder="1" applyAlignment="1" applyProtection="1">
      <alignment horizontal="center" vertical="center"/>
      <protection locked="0"/>
    </xf>
    <xf numFmtId="49" fontId="40" fillId="0" borderId="99" xfId="20" applyNumberFormat="1" applyFont="1" applyBorder="1" applyAlignment="1" applyProtection="1">
      <alignment horizontal="center" vertical="center"/>
    </xf>
    <xf numFmtId="0" fontId="12" fillId="3" borderId="67" xfId="20" applyFont="1" applyFill="1" applyBorder="1" applyAlignment="1" applyProtection="1">
      <alignment horizontal="center" vertical="center" wrapText="1"/>
      <protection locked="0"/>
    </xf>
    <xf numFmtId="3" fontId="12" fillId="3" borderId="5" xfId="20" applyNumberFormat="1" applyFont="1" applyFill="1" applyBorder="1" applyAlignment="1" applyProtection="1">
      <alignment horizontal="right" vertical="center"/>
      <protection locked="0"/>
    </xf>
    <xf numFmtId="4" fontId="12" fillId="3" borderId="68" xfId="20" applyNumberFormat="1" applyFont="1" applyFill="1" applyBorder="1" applyAlignment="1" applyProtection="1">
      <alignment horizontal="right" vertical="center"/>
      <protection locked="0"/>
    </xf>
    <xf numFmtId="2" fontId="12" fillId="3" borderId="5" xfId="20" applyNumberFormat="1" applyFont="1" applyFill="1" applyBorder="1" applyAlignment="1" applyProtection="1">
      <alignment horizontal="right" vertical="center"/>
      <protection locked="0"/>
    </xf>
    <xf numFmtId="2" fontId="12" fillId="3" borderId="68" xfId="20" applyNumberFormat="1" applyFont="1" applyFill="1" applyBorder="1" applyAlignment="1" applyProtection="1">
      <alignment horizontal="right" vertical="center"/>
    </xf>
    <xf numFmtId="2" fontId="12" fillId="3" borderId="69" xfId="20" applyNumberFormat="1" applyFont="1" applyFill="1" applyBorder="1" applyAlignment="1" applyProtection="1">
      <alignment horizontal="right" vertical="center"/>
    </xf>
    <xf numFmtId="49" fontId="12" fillId="3" borderId="71" xfId="20" applyNumberFormat="1" applyFont="1" applyFill="1" applyBorder="1" applyAlignment="1" applyProtection="1">
      <alignment horizontal="center" vertical="center" wrapText="1"/>
      <protection locked="0"/>
    </xf>
    <xf numFmtId="49" fontId="40" fillId="0" borderId="99" xfId="20" applyNumberFormat="1" applyFont="1" applyBorder="1" applyAlignment="1" applyProtection="1">
      <alignment horizontal="center" vertical="center" wrapText="1"/>
    </xf>
    <xf numFmtId="0" fontId="40" fillId="0" borderId="67" xfId="20" applyFont="1" applyFill="1" applyBorder="1" applyAlignment="1" applyProtection="1">
      <alignment horizontal="left" wrapText="1"/>
    </xf>
    <xf numFmtId="3" fontId="12" fillId="3" borderId="5" xfId="20" applyNumberFormat="1" applyFont="1" applyFill="1" applyBorder="1" applyAlignment="1" applyProtection="1">
      <alignment horizontal="right" vertical="center" wrapText="1"/>
      <protection locked="0"/>
    </xf>
    <xf numFmtId="4" fontId="12" fillId="3" borderId="68" xfId="20" applyNumberFormat="1" applyFont="1" applyFill="1" applyBorder="1" applyAlignment="1" applyProtection="1">
      <alignment horizontal="right" vertical="center" wrapText="1"/>
      <protection locked="0"/>
    </xf>
    <xf numFmtId="2" fontId="12" fillId="3" borderId="5" xfId="20" applyNumberFormat="1" applyFont="1" applyFill="1" applyBorder="1" applyAlignment="1" applyProtection="1">
      <alignment horizontal="right" vertical="center" wrapText="1"/>
      <protection locked="0"/>
    </xf>
    <xf numFmtId="2" fontId="12" fillId="3" borderId="68" xfId="20" applyNumberFormat="1" applyFont="1" applyFill="1" applyBorder="1" applyAlignment="1" applyProtection="1">
      <alignment horizontal="right" vertical="center" wrapText="1"/>
    </xf>
    <xf numFmtId="2" fontId="12" fillId="3" borderId="69" xfId="20" applyNumberFormat="1" applyFont="1" applyFill="1" applyBorder="1" applyAlignment="1" applyProtection="1">
      <alignment horizontal="right" vertical="center" wrapText="1"/>
    </xf>
    <xf numFmtId="49" fontId="12" fillId="3" borderId="70" xfId="20" applyNumberFormat="1" applyFont="1" applyFill="1" applyBorder="1" applyAlignment="1" applyProtection="1">
      <alignment horizontal="center" vertical="center"/>
      <protection locked="0"/>
    </xf>
    <xf numFmtId="49" fontId="40" fillId="0" borderId="5" xfId="20" applyNumberFormat="1" applyFont="1" applyBorder="1" applyAlignment="1" applyProtection="1">
      <alignment horizontal="center" vertical="center"/>
    </xf>
    <xf numFmtId="49" fontId="40" fillId="0" borderId="72" xfId="20" applyNumberFormat="1" applyFont="1" applyBorder="1" applyAlignment="1" applyProtection="1">
      <alignment horizontal="center" vertical="center"/>
    </xf>
    <xf numFmtId="165" fontId="12" fillId="3" borderId="56" xfId="20" applyNumberFormat="1" applyFont="1" applyFill="1" applyBorder="1" applyAlignment="1" applyProtection="1">
      <alignment horizontal="center" vertical="center"/>
      <protection locked="0"/>
    </xf>
    <xf numFmtId="168" fontId="12" fillId="3" borderId="57" xfId="20" applyNumberFormat="1" applyFont="1" applyFill="1" applyBorder="1" applyAlignment="1" applyProtection="1">
      <alignment horizontal="right" vertical="center"/>
      <protection locked="0"/>
    </xf>
    <xf numFmtId="4" fontId="12" fillId="3" borderId="57" xfId="20" applyNumberFormat="1" applyFont="1" applyFill="1" applyBorder="1" applyAlignment="1" applyProtection="1">
      <alignment horizontal="right" vertical="center"/>
    </xf>
    <xf numFmtId="2" fontId="12" fillId="3" borderId="57" xfId="20" applyNumberFormat="1" applyFont="1" applyFill="1" applyBorder="1" applyAlignment="1" applyProtection="1">
      <alignment horizontal="right" vertical="center"/>
      <protection locked="0"/>
    </xf>
    <xf numFmtId="2" fontId="12" fillId="3" borderId="5" xfId="20" applyNumberFormat="1" applyFont="1" applyFill="1" applyBorder="1" applyAlignment="1" applyProtection="1">
      <alignment horizontal="right" vertical="center"/>
    </xf>
    <xf numFmtId="2" fontId="12" fillId="3" borderId="5" xfId="20" applyNumberFormat="1" applyFont="1" applyFill="1" applyBorder="1" applyAlignment="1" applyProtection="1">
      <alignment vertical="center"/>
      <protection locked="0"/>
    </xf>
    <xf numFmtId="0" fontId="12" fillId="3" borderId="117" xfId="20" applyNumberFormat="1" applyFont="1" applyFill="1" applyBorder="1" applyAlignment="1" applyProtection="1">
      <alignment horizontal="center" vertical="center"/>
      <protection locked="0"/>
    </xf>
    <xf numFmtId="0" fontId="12" fillId="3" borderId="76" xfId="20" applyFont="1" applyFill="1" applyBorder="1" applyAlignment="1" applyProtection="1">
      <alignment horizontal="center" vertical="center" wrapText="1"/>
      <protection locked="0"/>
    </xf>
    <xf numFmtId="0" fontId="40" fillId="0" borderId="61" xfId="20" applyFont="1" applyFill="1" applyBorder="1" applyAlignment="1" applyProtection="1">
      <alignment horizontal="left" vertical="center"/>
    </xf>
    <xf numFmtId="3" fontId="12" fillId="3" borderId="76" xfId="20" applyNumberFormat="1" applyFont="1" applyFill="1" applyBorder="1" applyAlignment="1" applyProtection="1">
      <alignment horizontal="right" vertical="center"/>
      <protection locked="0"/>
    </xf>
    <xf numFmtId="4" fontId="12" fillId="3" borderId="76" xfId="20" applyNumberFormat="1" applyFont="1" applyFill="1" applyBorder="1" applyAlignment="1" applyProtection="1">
      <alignment horizontal="right" vertical="center"/>
      <protection locked="0"/>
    </xf>
    <xf numFmtId="2" fontId="12" fillId="3" borderId="62" xfId="20" applyNumberFormat="1" applyFont="1" applyFill="1" applyBorder="1" applyAlignment="1" applyProtection="1">
      <alignment horizontal="right" vertical="center"/>
      <protection locked="0"/>
    </xf>
    <xf numFmtId="2" fontId="12" fillId="3" borderId="62" xfId="20" applyNumberFormat="1" applyFont="1" applyFill="1" applyBorder="1" applyAlignment="1" applyProtection="1">
      <alignment horizontal="right" vertical="center"/>
    </xf>
    <xf numFmtId="2" fontId="12" fillId="3" borderId="62" xfId="20" applyNumberFormat="1" applyFont="1" applyFill="1" applyBorder="1" applyAlignment="1" applyProtection="1">
      <alignment vertical="center"/>
      <protection locked="0"/>
    </xf>
    <xf numFmtId="2" fontId="12" fillId="3" borderId="63" xfId="20" applyNumberFormat="1" applyFont="1" applyFill="1" applyBorder="1" applyAlignment="1" applyProtection="1">
      <alignment horizontal="right" vertical="center"/>
      <protection locked="0"/>
    </xf>
    <xf numFmtId="2" fontId="12" fillId="3" borderId="63" xfId="20" applyNumberFormat="1" applyFont="1" applyFill="1" applyBorder="1" applyAlignment="1" applyProtection="1">
      <alignment horizontal="right" vertical="center"/>
    </xf>
    <xf numFmtId="2" fontId="12" fillId="3" borderId="65" xfId="20" applyNumberFormat="1" applyFont="1" applyFill="1" applyBorder="1" applyAlignment="1" applyProtection="1">
      <alignment horizontal="right" vertical="center"/>
    </xf>
    <xf numFmtId="0" fontId="12" fillId="3" borderId="71" xfId="20" applyNumberFormat="1" applyFont="1" applyFill="1" applyBorder="1" applyAlignment="1" applyProtection="1">
      <alignment horizontal="center" vertical="center"/>
      <protection locked="0"/>
    </xf>
    <xf numFmtId="16" fontId="12" fillId="3" borderId="95" xfId="20" applyNumberFormat="1" applyFont="1" applyFill="1" applyBorder="1" applyAlignment="1" applyProtection="1">
      <alignment horizontal="center" vertical="center" wrapText="1"/>
      <protection locked="0"/>
    </xf>
    <xf numFmtId="0" fontId="46" fillId="0" borderId="60" xfId="20" applyFont="1" applyFill="1" applyBorder="1" applyAlignment="1" applyProtection="1">
      <alignment horizontal="left"/>
    </xf>
    <xf numFmtId="0" fontId="12" fillId="3" borderId="105" xfId="20" applyFont="1" applyFill="1" applyBorder="1" applyAlignment="1" applyProtection="1">
      <alignment horizontal="center" vertical="center" wrapText="1"/>
      <protection locked="0"/>
    </xf>
    <xf numFmtId="3" fontId="12" fillId="3" borderId="72" xfId="20" applyNumberFormat="1" applyFont="1" applyFill="1" applyBorder="1" applyAlignment="1" applyProtection="1">
      <alignment horizontal="right" vertical="center"/>
      <protection locked="0"/>
    </xf>
    <xf numFmtId="4" fontId="12" fillId="3" borderId="72" xfId="20" applyNumberFormat="1" applyFont="1" applyFill="1" applyBorder="1" applyAlignment="1" applyProtection="1">
      <alignment horizontal="right" vertical="center"/>
      <protection locked="0"/>
    </xf>
    <xf numFmtId="0" fontId="2" fillId="3" borderId="0" xfId="20" applyFont="1" applyFill="1" applyAlignment="1" applyProtection="1">
      <alignment horizontal="left" vertical="center"/>
      <protection locked="0"/>
    </xf>
    <xf numFmtId="16" fontId="12" fillId="3" borderId="117" xfId="20" applyNumberFormat="1" applyFont="1" applyFill="1" applyBorder="1" applyAlignment="1" applyProtection="1">
      <alignment horizontal="center" vertical="center"/>
      <protection locked="0"/>
    </xf>
    <xf numFmtId="0" fontId="46" fillId="0" borderId="60" xfId="20" applyFont="1" applyBorder="1" applyAlignment="1" applyProtection="1">
      <alignment horizontal="left"/>
    </xf>
    <xf numFmtId="0" fontId="12" fillId="3" borderId="75" xfId="20" applyFont="1" applyFill="1" applyBorder="1" applyAlignment="1" applyProtection="1">
      <alignment horizontal="center" vertical="center" wrapText="1"/>
      <protection locked="0"/>
    </xf>
    <xf numFmtId="2" fontId="12" fillId="3" borderId="64" xfId="20" applyNumberFormat="1" applyFont="1" applyFill="1" applyBorder="1" applyAlignment="1" applyProtection="1">
      <alignment horizontal="right" vertical="center"/>
    </xf>
    <xf numFmtId="16" fontId="12" fillId="3" borderId="70" xfId="20" applyNumberFormat="1" applyFont="1" applyFill="1" applyBorder="1" applyAlignment="1" applyProtection="1">
      <alignment horizontal="center" vertical="center"/>
      <protection locked="0"/>
    </xf>
    <xf numFmtId="0" fontId="46" fillId="0" borderId="5" xfId="20" applyFont="1" applyBorder="1" applyAlignment="1" applyProtection="1">
      <alignment horizontal="left"/>
    </xf>
    <xf numFmtId="4" fontId="12" fillId="3" borderId="5" xfId="20" applyNumberFormat="1" applyFont="1" applyFill="1" applyBorder="1" applyAlignment="1" applyProtection="1">
      <alignment horizontal="right" vertical="center"/>
      <protection locked="0"/>
    </xf>
    <xf numFmtId="0" fontId="12" fillId="3" borderId="5" xfId="20" applyFont="1" applyFill="1" applyBorder="1" applyAlignment="1" applyProtection="1">
      <alignment horizontal="left" vertical="center" wrapText="1"/>
      <protection locked="0"/>
    </xf>
    <xf numFmtId="0" fontId="12" fillId="3" borderId="5" xfId="20" applyFont="1" applyFill="1" applyBorder="1" applyAlignment="1" applyProtection="1">
      <alignment horizontal="center" vertical="center" wrapText="1"/>
      <protection locked="0"/>
    </xf>
    <xf numFmtId="0" fontId="12" fillId="3" borderId="70" xfId="20" applyNumberFormat="1" applyFont="1" applyFill="1" applyBorder="1" applyAlignment="1" applyProtection="1">
      <alignment horizontal="center" vertical="center"/>
      <protection locked="0"/>
    </xf>
    <xf numFmtId="168" fontId="12" fillId="3" borderId="5" xfId="20" applyNumberFormat="1" applyFont="1" applyFill="1" applyBorder="1" applyAlignment="1" applyProtection="1">
      <alignment horizontal="right" vertical="center"/>
      <protection locked="0"/>
    </xf>
    <xf numFmtId="2" fontId="12" fillId="3" borderId="68" xfId="20" applyNumberFormat="1" applyFont="1" applyFill="1" applyBorder="1" applyAlignment="1" applyProtection="1">
      <alignment horizontal="right" vertical="center"/>
      <protection locked="0"/>
    </xf>
    <xf numFmtId="16" fontId="12" fillId="3" borderId="74" xfId="20" applyNumberFormat="1" applyFont="1" applyFill="1" applyBorder="1" applyAlignment="1" applyProtection="1">
      <alignment horizontal="center" vertical="center"/>
      <protection locked="0"/>
    </xf>
    <xf numFmtId="16" fontId="12" fillId="3" borderId="64" xfId="20" applyNumberFormat="1" applyFont="1" applyFill="1" applyBorder="1" applyAlignment="1" applyProtection="1">
      <alignment horizontal="center" vertical="center" wrapText="1"/>
      <protection locked="0"/>
    </xf>
    <xf numFmtId="0" fontId="12" fillId="3" borderId="118" xfId="20" applyFont="1" applyFill="1" applyBorder="1" applyAlignment="1" applyProtection="1">
      <alignment horizontal="center" vertical="center" wrapText="1"/>
      <protection locked="0"/>
    </xf>
    <xf numFmtId="3" fontId="12" fillId="3" borderId="62" xfId="20" applyNumberFormat="1" applyFont="1" applyFill="1" applyBorder="1" applyAlignment="1" applyProtection="1">
      <alignment horizontal="right" vertical="center"/>
      <protection locked="0"/>
    </xf>
    <xf numFmtId="4" fontId="12" fillId="3" borderId="62" xfId="20" applyNumberFormat="1" applyFont="1" applyFill="1" applyBorder="1" applyAlignment="1" applyProtection="1">
      <alignment horizontal="right" vertical="center"/>
      <protection locked="0"/>
    </xf>
    <xf numFmtId="16" fontId="12" fillId="3" borderId="77" xfId="20" applyNumberFormat="1" applyFont="1" applyFill="1" applyBorder="1" applyAlignment="1" applyProtection="1">
      <alignment horizontal="center" vertical="center"/>
      <protection locked="0"/>
    </xf>
    <xf numFmtId="16" fontId="12" fillId="3" borderId="119" xfId="20" applyNumberFormat="1" applyFont="1" applyFill="1" applyBorder="1" applyAlignment="1" applyProtection="1">
      <alignment horizontal="center" vertical="center" wrapText="1"/>
      <protection locked="0"/>
    </xf>
    <xf numFmtId="0" fontId="12" fillId="3" borderId="78" xfId="20" applyFont="1" applyFill="1" applyBorder="1" applyAlignment="1" applyProtection="1">
      <alignment horizontal="left" vertical="center" wrapText="1"/>
      <protection locked="0"/>
    </xf>
    <xf numFmtId="0" fontId="12" fillId="3" borderId="78" xfId="20" applyFont="1" applyFill="1" applyBorder="1" applyAlignment="1" applyProtection="1">
      <alignment horizontal="center" vertical="center" wrapText="1"/>
      <protection locked="0"/>
    </xf>
    <xf numFmtId="3" fontId="12" fillId="3" borderId="78" xfId="20" applyNumberFormat="1" applyFont="1" applyFill="1" applyBorder="1" applyAlignment="1" applyProtection="1">
      <alignment horizontal="right" vertical="center"/>
      <protection locked="0"/>
    </xf>
    <xf numFmtId="4" fontId="12" fillId="3" borderId="78" xfId="20" applyNumberFormat="1" applyFont="1" applyFill="1" applyBorder="1" applyAlignment="1" applyProtection="1">
      <alignment horizontal="right" vertical="center"/>
      <protection locked="0"/>
    </xf>
    <xf numFmtId="2" fontId="12" fillId="3" borderId="78" xfId="20" applyNumberFormat="1" applyFont="1" applyFill="1" applyBorder="1" applyAlignment="1" applyProtection="1">
      <alignment horizontal="right" vertical="center"/>
      <protection locked="0"/>
    </xf>
    <xf numFmtId="2" fontId="12" fillId="3" borderId="78" xfId="20" applyNumberFormat="1" applyFont="1" applyFill="1" applyBorder="1" applyAlignment="1" applyProtection="1">
      <alignment horizontal="right" vertical="center"/>
    </xf>
    <xf numFmtId="2" fontId="12" fillId="3" borderId="108" xfId="20" applyNumberFormat="1" applyFont="1" applyFill="1" applyBorder="1" applyAlignment="1" applyProtection="1">
      <alignment horizontal="right" vertical="center"/>
      <protection locked="0"/>
    </xf>
    <xf numFmtId="2" fontId="12" fillId="3" borderId="108" xfId="20" applyNumberFormat="1" applyFont="1" applyFill="1" applyBorder="1" applyAlignment="1" applyProtection="1">
      <alignment horizontal="right" vertical="center"/>
    </xf>
    <xf numFmtId="2" fontId="12" fillId="3" borderId="79" xfId="20" applyNumberFormat="1" applyFont="1" applyFill="1" applyBorder="1" applyAlignment="1" applyProtection="1">
      <alignment horizontal="right" vertical="center"/>
    </xf>
    <xf numFmtId="165" fontId="2" fillId="3" borderId="0" xfId="20" applyNumberFormat="1" applyFill="1" applyAlignment="1" applyProtection="1">
      <alignment horizontal="center" vertical="center"/>
      <protection locked="0"/>
    </xf>
    <xf numFmtId="0" fontId="2" fillId="3" borderId="0" xfId="20" applyFill="1" applyAlignment="1" applyProtection="1">
      <alignment horizontal="center" vertical="center" wrapText="1"/>
      <protection locked="0"/>
    </xf>
    <xf numFmtId="168" fontId="2" fillId="3" borderId="0" xfId="20" applyNumberFormat="1" applyFill="1" applyAlignment="1" applyProtection="1">
      <alignment horizontal="right" vertical="center"/>
      <protection locked="0"/>
    </xf>
    <xf numFmtId="4" fontId="2" fillId="3" borderId="0" xfId="20" applyNumberFormat="1" applyFill="1" applyAlignment="1" applyProtection="1">
      <alignment horizontal="right" vertical="center"/>
      <protection locked="0"/>
    </xf>
    <xf numFmtId="171" fontId="2" fillId="3" borderId="0" xfId="20" applyNumberFormat="1" applyFill="1" applyAlignment="1" applyProtection="1">
      <alignment horizontal="right" vertical="center"/>
      <protection locked="0"/>
    </xf>
    <xf numFmtId="0" fontId="12" fillId="2" borderId="0" xfId="20" applyFont="1" applyFill="1" applyAlignment="1" applyProtection="1">
      <alignment horizontal="left" vertical="center" wrapText="1"/>
    </xf>
    <xf numFmtId="0" fontId="13" fillId="2" borderId="0" xfId="20" applyFont="1" applyFill="1" applyAlignment="1" applyProtection="1">
      <alignment horizontal="left" vertical="center" wrapText="1"/>
    </xf>
    <xf numFmtId="0" fontId="11" fillId="2" borderId="0" xfId="20" applyFont="1" applyFill="1" applyAlignment="1" applyProtection="1">
      <alignment horizontal="left" vertical="center" wrapText="1"/>
    </xf>
    <xf numFmtId="165" fontId="12" fillId="3" borderId="107" xfId="20" applyNumberFormat="1" applyFont="1" applyFill="1" applyBorder="1" applyAlignment="1" applyProtection="1">
      <alignment horizontal="center" vertical="center"/>
      <protection locked="0"/>
    </xf>
    <xf numFmtId="49" fontId="12" fillId="0" borderId="60" xfId="20" applyNumberFormat="1" applyFont="1" applyFill="1" applyBorder="1" applyAlignment="1" applyProtection="1">
      <alignment horizontal="center" vertical="center" wrapText="1"/>
      <protection locked="0"/>
    </xf>
    <xf numFmtId="49" fontId="55" fillId="7" borderId="54" xfId="20" applyNumberFormat="1" applyFont="1" applyFill="1" applyBorder="1" applyAlignment="1">
      <alignment horizontal="left" wrapText="1"/>
    </xf>
    <xf numFmtId="49" fontId="55" fillId="7" borderId="54" xfId="20" applyNumberFormat="1" applyFont="1" applyFill="1" applyBorder="1" applyAlignment="1">
      <alignment horizontal="left"/>
    </xf>
    <xf numFmtId="4" fontId="55" fillId="7" borderId="54" xfId="20" applyNumberFormat="1" applyFont="1" applyFill="1" applyBorder="1" applyAlignment="1">
      <alignment horizontal="right"/>
    </xf>
    <xf numFmtId="2" fontId="12" fillId="0" borderId="62" xfId="20" applyNumberFormat="1" applyFont="1" applyFill="1" applyBorder="1" applyAlignment="1" applyProtection="1">
      <alignment horizontal="right"/>
      <protection locked="0"/>
    </xf>
    <xf numFmtId="2" fontId="12" fillId="0" borderId="63" xfId="20" applyNumberFormat="1" applyFont="1" applyFill="1" applyBorder="1" applyAlignment="1" applyProtection="1">
      <alignment horizontal="right"/>
      <protection locked="0"/>
    </xf>
    <xf numFmtId="165" fontId="12" fillId="3" borderId="66" xfId="20" applyNumberFormat="1" applyFont="1" applyFill="1" applyBorder="1" applyAlignment="1" applyProtection="1">
      <alignment horizontal="center" vertical="center"/>
      <protection locked="0"/>
    </xf>
    <xf numFmtId="4" fontId="12" fillId="0" borderId="68" xfId="20" applyNumberFormat="1" applyFont="1" applyFill="1" applyBorder="1" applyAlignment="1" applyProtection="1">
      <alignment horizontal="right"/>
      <protection locked="0"/>
    </xf>
    <xf numFmtId="165" fontId="12" fillId="3" borderId="70" xfId="20" applyNumberFormat="1" applyFont="1" applyFill="1" applyBorder="1" applyAlignment="1" applyProtection="1">
      <alignment horizontal="center" vertical="center"/>
      <protection locked="0"/>
    </xf>
    <xf numFmtId="49" fontId="12" fillId="3" borderId="68" xfId="20" applyNumberFormat="1" applyFont="1" applyFill="1" applyBorder="1" applyAlignment="1" applyProtection="1">
      <alignment horizontal="center" vertical="center" wrapText="1"/>
      <protection locked="0"/>
    </xf>
    <xf numFmtId="165" fontId="12" fillId="3" borderId="71" xfId="20" applyNumberFormat="1" applyFont="1" applyFill="1" applyBorder="1" applyAlignment="1" applyProtection="1">
      <alignment horizontal="center" vertical="center"/>
      <protection locked="0"/>
    </xf>
    <xf numFmtId="0" fontId="40" fillId="0" borderId="5" xfId="20" applyFont="1" applyFill="1" applyBorder="1" applyAlignment="1" applyProtection="1">
      <alignment horizontal="left" vertical="center" wrapText="1"/>
    </xf>
    <xf numFmtId="165" fontId="12" fillId="3" borderId="117" xfId="20" applyNumberFormat="1" applyFont="1" applyFill="1" applyBorder="1" applyAlignment="1" applyProtection="1">
      <alignment horizontal="center" vertical="center"/>
      <protection locked="0"/>
    </xf>
    <xf numFmtId="2" fontId="12" fillId="3" borderId="99" xfId="20" applyNumberFormat="1" applyFont="1" applyFill="1" applyBorder="1" applyAlignment="1" applyProtection="1">
      <alignment horizontal="right" vertical="center"/>
      <protection locked="0"/>
    </xf>
    <xf numFmtId="2" fontId="12" fillId="3" borderId="99" xfId="20" applyNumberFormat="1" applyFont="1" applyFill="1" applyBorder="1" applyAlignment="1" applyProtection="1">
      <alignment horizontal="right" vertical="center"/>
    </xf>
    <xf numFmtId="2" fontId="12" fillId="3" borderId="100" xfId="20" applyNumberFormat="1" applyFont="1" applyFill="1" applyBorder="1" applyAlignment="1" applyProtection="1">
      <alignment horizontal="right" vertical="center"/>
    </xf>
    <xf numFmtId="0" fontId="46" fillId="0" borderId="60" xfId="20" applyFont="1" applyFill="1" applyBorder="1" applyAlignment="1" applyProtection="1">
      <alignment horizontal="left" wrapText="1"/>
    </xf>
    <xf numFmtId="168" fontId="12" fillId="3" borderId="72" xfId="20" applyNumberFormat="1" applyFont="1" applyFill="1" applyBorder="1" applyAlignment="1" applyProtection="1">
      <alignment horizontal="right" vertical="center"/>
      <protection locked="0"/>
    </xf>
    <xf numFmtId="0" fontId="46" fillId="0" borderId="60" xfId="20" applyFont="1" applyBorder="1" applyAlignment="1" applyProtection="1">
      <alignment horizontal="left" wrapText="1"/>
    </xf>
    <xf numFmtId="168" fontId="12" fillId="3" borderId="76" xfId="20" applyNumberFormat="1" applyFont="1" applyFill="1" applyBorder="1" applyAlignment="1" applyProtection="1">
      <alignment horizontal="right" vertical="center"/>
      <protection locked="0"/>
    </xf>
    <xf numFmtId="165" fontId="12" fillId="3" borderId="77" xfId="20" applyNumberFormat="1" applyFont="1" applyFill="1" applyBorder="1" applyAlignment="1" applyProtection="1">
      <alignment horizontal="center" vertical="center"/>
      <protection locked="0"/>
    </xf>
    <xf numFmtId="168" fontId="12" fillId="3" borderId="78" xfId="20" applyNumberFormat="1" applyFont="1" applyFill="1" applyBorder="1" applyAlignment="1" applyProtection="1">
      <alignment horizontal="right" vertical="center"/>
      <protection locked="0"/>
    </xf>
    <xf numFmtId="49" fontId="40" fillId="0" borderId="72" xfId="20" applyNumberFormat="1" applyFont="1" applyFill="1" applyBorder="1" applyAlignment="1" applyProtection="1">
      <alignment horizontal="center" vertical="center"/>
    </xf>
    <xf numFmtId="16" fontId="12" fillId="3" borderId="71" xfId="20" applyNumberFormat="1" applyFont="1" applyFill="1" applyBorder="1" applyAlignment="1" applyProtection="1">
      <alignment horizontal="center" vertical="center"/>
      <protection locked="0"/>
    </xf>
    <xf numFmtId="16" fontId="12" fillId="3" borderId="71" xfId="20" applyNumberFormat="1" applyFont="1" applyFill="1" applyBorder="1" applyAlignment="1" applyProtection="1">
      <alignment horizontal="center" vertical="center" wrapText="1"/>
      <protection locked="0"/>
    </xf>
    <xf numFmtId="0" fontId="56" fillId="2" borderId="0" xfId="21" applyFont="1" applyFill="1" applyAlignment="1" applyProtection="1">
      <alignment horizontal="left" vertical="center"/>
    </xf>
    <xf numFmtId="0" fontId="12" fillId="2" borderId="0" xfId="21" applyFont="1" applyFill="1" applyAlignment="1" applyProtection="1">
      <alignment horizontal="left" vertical="center"/>
    </xf>
    <xf numFmtId="0" fontId="12" fillId="2" borderId="0" xfId="21" applyFont="1" applyFill="1" applyAlignment="1" applyProtection="1">
      <alignment horizontal="center" vertical="center"/>
    </xf>
    <xf numFmtId="168" fontId="12" fillId="2" borderId="0" xfId="21" applyNumberFormat="1" applyFont="1" applyFill="1" applyAlignment="1" applyProtection="1">
      <alignment horizontal="left" vertical="center"/>
    </xf>
    <xf numFmtId="4" fontId="12" fillId="2" borderId="0" xfId="21" applyNumberFormat="1" applyFont="1" applyFill="1" applyAlignment="1" applyProtection="1">
      <alignment horizontal="left" vertical="center"/>
    </xf>
    <xf numFmtId="0" fontId="53" fillId="3" borderId="0" xfId="21" applyFont="1" applyFill="1" applyAlignment="1" applyProtection="1">
      <alignment horizontal="left" vertical="center"/>
      <protection locked="0"/>
    </xf>
    <xf numFmtId="0" fontId="1" fillId="3" borderId="0" xfId="21" applyFill="1" applyAlignment="1" applyProtection="1">
      <alignment horizontal="left" vertical="center"/>
      <protection locked="0"/>
    </xf>
    <xf numFmtId="0" fontId="13" fillId="2" borderId="0" xfId="21" applyFont="1" applyFill="1" applyAlignment="1" applyProtection="1">
      <alignment horizontal="left" vertical="center"/>
    </xf>
    <xf numFmtId="0" fontId="57" fillId="3" borderId="0" xfId="21" applyFont="1" applyFill="1" applyAlignment="1" applyProtection="1">
      <alignment horizontal="left" vertical="center"/>
      <protection locked="0"/>
    </xf>
    <xf numFmtId="0" fontId="43" fillId="4" borderId="55" xfId="21" applyFont="1" applyFill="1" applyBorder="1" applyAlignment="1" applyProtection="1">
      <alignment horizontal="center" vertical="center" shrinkToFit="1"/>
    </xf>
    <xf numFmtId="0" fontId="43" fillId="4" borderId="55" xfId="21" applyFont="1" applyFill="1" applyBorder="1" applyAlignment="1" applyProtection="1">
      <alignment horizontal="center" vertical="center" wrapText="1"/>
    </xf>
    <xf numFmtId="168" fontId="43" fillId="4" borderId="55" xfId="21" applyNumberFormat="1" applyFont="1" applyFill="1" applyBorder="1" applyAlignment="1" applyProtection="1">
      <alignment horizontal="center" vertical="center" wrapText="1"/>
    </xf>
    <xf numFmtId="0" fontId="26" fillId="4" borderId="55" xfId="21" applyFont="1" applyFill="1" applyBorder="1" applyAlignment="1" applyProtection="1">
      <alignment horizontal="center" vertical="center" wrapText="1"/>
      <protection locked="0"/>
    </xf>
    <xf numFmtId="0" fontId="43" fillId="4" borderId="55" xfId="21" applyNumberFormat="1" applyFont="1" applyFill="1" applyBorder="1" applyAlignment="1" applyProtection="1">
      <alignment horizontal="center" vertical="center" wrapText="1"/>
    </xf>
    <xf numFmtId="165" fontId="44" fillId="3" borderId="0" xfId="21" applyNumberFormat="1" applyFont="1" applyFill="1" applyBorder="1" applyAlignment="1" applyProtection="1">
      <alignment horizontal="center" vertical="center"/>
      <protection locked="0"/>
    </xf>
    <xf numFmtId="0" fontId="44" fillId="3" borderId="0" xfId="21" applyFont="1" applyFill="1" applyBorder="1" applyAlignment="1" applyProtection="1">
      <alignment horizontal="left" vertical="center" wrapText="1"/>
      <protection locked="0"/>
    </xf>
    <xf numFmtId="0" fontId="44" fillId="3" borderId="0" xfId="21" applyFont="1" applyFill="1" applyBorder="1" applyAlignment="1" applyProtection="1">
      <alignment horizontal="center" vertical="center" wrapText="1"/>
      <protection locked="0"/>
    </xf>
    <xf numFmtId="168" fontId="44" fillId="3" borderId="0" xfId="21" applyNumberFormat="1" applyFont="1" applyFill="1" applyBorder="1" applyAlignment="1" applyProtection="1">
      <alignment horizontal="right" vertical="center"/>
      <protection locked="0"/>
    </xf>
    <xf numFmtId="4" fontId="44" fillId="3" borderId="0" xfId="21" applyNumberFormat="1" applyFont="1" applyFill="1" applyBorder="1" applyAlignment="1" applyProtection="1">
      <alignment horizontal="right" vertical="center"/>
      <protection locked="0"/>
    </xf>
    <xf numFmtId="4" fontId="44" fillId="3" borderId="0" xfId="21" applyNumberFormat="1" applyFont="1" applyFill="1" applyBorder="1" applyAlignment="1" applyProtection="1">
      <alignment horizontal="right" vertical="center"/>
    </xf>
    <xf numFmtId="169" fontId="44" fillId="3" borderId="0" xfId="21" applyNumberFormat="1" applyFont="1" applyFill="1" applyBorder="1" applyAlignment="1" applyProtection="1">
      <alignment horizontal="right" vertical="center"/>
    </xf>
    <xf numFmtId="0" fontId="49" fillId="3" borderId="0" xfId="21" applyFont="1" applyFill="1" applyAlignment="1" applyProtection="1">
      <alignment horizontal="left" vertical="center"/>
      <protection locked="0"/>
    </xf>
    <xf numFmtId="0" fontId="15" fillId="3" borderId="0" xfId="21" applyFont="1" applyFill="1" applyAlignment="1" applyProtection="1">
      <alignment horizontal="left" vertical="center"/>
      <protection locked="0"/>
    </xf>
    <xf numFmtId="165" fontId="13" fillId="3" borderId="56" xfId="21" applyNumberFormat="1" applyFont="1" applyFill="1" applyBorder="1" applyAlignment="1" applyProtection="1">
      <alignment horizontal="center" vertical="center"/>
      <protection locked="0"/>
    </xf>
    <xf numFmtId="0" fontId="13" fillId="3" borderId="57" xfId="21" applyNumberFormat="1" applyFont="1" applyFill="1" applyBorder="1" applyAlignment="1" applyProtection="1">
      <alignment horizontal="left" vertical="center" wrapText="1"/>
      <protection locked="0"/>
    </xf>
    <xf numFmtId="0" fontId="13" fillId="3" borderId="57" xfId="21" applyFont="1" applyFill="1" applyBorder="1" applyAlignment="1" applyProtection="1">
      <alignment horizontal="left" vertical="center" wrapText="1"/>
      <protection locked="0"/>
    </xf>
    <xf numFmtId="0" fontId="13" fillId="3" borderId="57" xfId="21" applyFont="1" applyFill="1" applyBorder="1" applyAlignment="1" applyProtection="1">
      <alignment horizontal="center" vertical="center" wrapText="1"/>
      <protection locked="0"/>
    </xf>
    <xf numFmtId="168" fontId="13" fillId="3" borderId="57" xfId="21" applyNumberFormat="1" applyFont="1" applyFill="1" applyBorder="1" applyAlignment="1" applyProtection="1">
      <alignment horizontal="right" vertical="center"/>
      <protection locked="0"/>
    </xf>
    <xf numFmtId="4" fontId="13" fillId="3" borderId="57" xfId="21" applyNumberFormat="1" applyFont="1" applyFill="1" applyBorder="1" applyAlignment="1" applyProtection="1">
      <alignment horizontal="right" vertical="center"/>
      <protection locked="0"/>
    </xf>
    <xf numFmtId="4" fontId="13" fillId="3" borderId="57" xfId="21" applyNumberFormat="1" applyFont="1" applyFill="1" applyBorder="1" applyAlignment="1" applyProtection="1">
      <alignment horizontal="right" vertical="center"/>
    </xf>
    <xf numFmtId="169" fontId="13" fillId="3" borderId="57" xfId="21" applyNumberFormat="1" applyFont="1" applyFill="1" applyBorder="1" applyAlignment="1" applyProtection="1">
      <alignment horizontal="right" vertical="center"/>
    </xf>
    <xf numFmtId="165" fontId="12" fillId="3" borderId="107" xfId="21" applyNumberFormat="1" applyFont="1" applyFill="1" applyBorder="1" applyAlignment="1" applyProtection="1">
      <alignment horizontal="center" vertical="center"/>
      <protection locked="0"/>
    </xf>
    <xf numFmtId="0" fontId="12" fillId="0" borderId="60" xfId="21" applyFont="1" applyFill="1" applyBorder="1" applyAlignment="1" applyProtection="1">
      <alignment horizontal="center" vertical="center" wrapText="1"/>
      <protection locked="0"/>
    </xf>
    <xf numFmtId="0" fontId="33" fillId="0" borderId="5" xfId="21" applyFont="1" applyFill="1" applyBorder="1" applyAlignment="1" applyProtection="1">
      <alignment horizontal="left"/>
    </xf>
    <xf numFmtId="0" fontId="12" fillId="0" borderId="61" xfId="21" applyFont="1" applyFill="1" applyBorder="1" applyAlignment="1" applyProtection="1">
      <alignment horizontal="center" wrapText="1"/>
      <protection locked="0"/>
    </xf>
    <xf numFmtId="0" fontId="58" fillId="0" borderId="5" xfId="21" applyFont="1" applyFill="1" applyBorder="1" applyAlignment="1" applyProtection="1">
      <alignment horizontal="right"/>
    </xf>
    <xf numFmtId="4" fontId="12" fillId="0" borderId="5" xfId="21" applyNumberFormat="1" applyFont="1" applyFill="1" applyBorder="1" applyAlignment="1" applyProtection="1">
      <alignment horizontal="right" vertical="center"/>
      <protection locked="0"/>
    </xf>
    <xf numFmtId="4" fontId="12" fillId="0" borderId="5" xfId="21" applyNumberFormat="1" applyFont="1" applyFill="1" applyBorder="1" applyAlignment="1" applyProtection="1">
      <alignment horizontal="right" vertical="center"/>
    </xf>
    <xf numFmtId="4" fontId="12" fillId="0" borderId="5" xfId="21" applyNumberFormat="1" applyFont="1" applyFill="1" applyBorder="1" applyAlignment="1" applyProtection="1">
      <alignment vertical="center"/>
      <protection locked="0"/>
    </xf>
    <xf numFmtId="2" fontId="12" fillId="0" borderId="68" xfId="21" applyNumberFormat="1" applyFont="1" applyFill="1" applyBorder="1" applyAlignment="1" applyProtection="1">
      <alignment horizontal="right"/>
    </xf>
    <xf numFmtId="2" fontId="12" fillId="0" borderId="69" xfId="21" applyNumberFormat="1" applyFont="1" applyFill="1" applyBorder="1" applyAlignment="1" applyProtection="1">
      <alignment horizontal="right" vertical="center"/>
    </xf>
    <xf numFmtId="165" fontId="12" fillId="3" borderId="97" xfId="21" applyNumberFormat="1" applyFont="1" applyFill="1" applyBorder="1" applyAlignment="1" applyProtection="1">
      <alignment horizontal="center" vertical="center"/>
      <protection locked="0"/>
    </xf>
    <xf numFmtId="0" fontId="12" fillId="0" borderId="76" xfId="21" applyFont="1" applyFill="1" applyBorder="1" applyAlignment="1" applyProtection="1">
      <alignment horizontal="center" vertical="center" wrapText="1"/>
      <protection locked="0"/>
    </xf>
    <xf numFmtId="0" fontId="26" fillId="0" borderId="5" xfId="21" applyFont="1" applyFill="1" applyBorder="1" applyAlignment="1" applyProtection="1">
      <alignment horizontal="left"/>
    </xf>
    <xf numFmtId="168" fontId="12" fillId="0" borderId="5" xfId="21" applyNumberFormat="1" applyFont="1" applyFill="1" applyBorder="1" applyAlignment="1" applyProtection="1">
      <alignment horizontal="right" vertical="center"/>
      <protection locked="0"/>
    </xf>
    <xf numFmtId="173" fontId="46" fillId="0" borderId="69" xfId="21" applyNumberFormat="1" applyFont="1" applyFill="1" applyBorder="1" applyAlignment="1" applyProtection="1">
      <alignment horizontal="right"/>
    </xf>
    <xf numFmtId="165" fontId="12" fillId="3" borderId="66" xfId="21" applyNumberFormat="1" applyFont="1" applyFill="1" applyBorder="1" applyAlignment="1" applyProtection="1">
      <alignment horizontal="center" vertical="center"/>
      <protection locked="0"/>
    </xf>
    <xf numFmtId="49" fontId="26" fillId="0" borderId="99" xfId="21" applyNumberFormat="1" applyFont="1" applyFill="1" applyBorder="1" applyAlignment="1" applyProtection="1">
      <alignment horizontal="center" vertical="center"/>
    </xf>
    <xf numFmtId="0" fontId="12" fillId="0" borderId="67" xfId="21" applyFont="1" applyFill="1" applyBorder="1" applyAlignment="1" applyProtection="1">
      <alignment horizontal="center" wrapText="1"/>
      <protection locked="0"/>
    </xf>
    <xf numFmtId="2" fontId="12" fillId="0" borderId="68" xfId="21" applyNumberFormat="1" applyFont="1" applyFill="1" applyBorder="1" applyAlignment="1" applyProtection="1">
      <alignment horizontal="right" vertical="center"/>
    </xf>
    <xf numFmtId="165" fontId="12" fillId="0" borderId="70" xfId="21" applyNumberFormat="1" applyFont="1" applyFill="1" applyBorder="1" applyAlignment="1" applyProtection="1">
      <alignment horizontal="center" vertical="center"/>
      <protection locked="0"/>
    </xf>
    <xf numFmtId="0" fontId="26" fillId="0" borderId="5" xfId="21" applyFont="1" applyFill="1" applyBorder="1" applyAlignment="1" applyProtection="1">
      <alignment horizontal="left" wrapText="1"/>
    </xf>
    <xf numFmtId="0" fontId="12" fillId="0" borderId="5" xfId="21" applyFont="1" applyFill="1" applyBorder="1" applyAlignment="1" applyProtection="1">
      <alignment horizontal="center" wrapText="1"/>
      <protection locked="0"/>
    </xf>
    <xf numFmtId="2" fontId="12" fillId="0" borderId="95" xfId="21" applyNumberFormat="1" applyFont="1" applyFill="1" applyBorder="1" applyAlignment="1" applyProtection="1">
      <alignment horizontal="right" vertical="center"/>
    </xf>
    <xf numFmtId="0" fontId="53" fillId="0" borderId="0" xfId="21" applyFont="1" applyFill="1" applyAlignment="1" applyProtection="1">
      <alignment horizontal="left" vertical="center"/>
      <protection locked="0"/>
    </xf>
    <xf numFmtId="0" fontId="57" fillId="0" borderId="0" xfId="21" applyFont="1" applyFill="1" applyAlignment="1" applyProtection="1">
      <alignment horizontal="left" vertical="center"/>
      <protection locked="0"/>
    </xf>
    <xf numFmtId="165" fontId="12" fillId="3" borderId="77" xfId="21" applyNumberFormat="1" applyFont="1" applyFill="1" applyBorder="1" applyAlignment="1" applyProtection="1">
      <alignment horizontal="center" vertical="center"/>
      <protection locked="0"/>
    </xf>
    <xf numFmtId="0" fontId="12" fillId="3" borderId="78" xfId="21" applyFont="1" applyFill="1" applyBorder="1" applyAlignment="1" applyProtection="1">
      <alignment horizontal="center" vertical="center" wrapText="1"/>
      <protection locked="0"/>
    </xf>
    <xf numFmtId="0" fontId="12" fillId="3" borderId="78" xfId="21" applyFont="1" applyFill="1" applyBorder="1" applyAlignment="1" applyProtection="1">
      <alignment horizontal="left" vertical="center" wrapText="1"/>
      <protection locked="0"/>
    </xf>
    <xf numFmtId="168" fontId="12" fillId="3" borderId="78" xfId="21" applyNumberFormat="1" applyFont="1" applyFill="1" applyBorder="1" applyAlignment="1" applyProtection="1">
      <alignment horizontal="right" vertical="center"/>
      <protection locked="0"/>
    </xf>
    <xf numFmtId="170" fontId="12" fillId="3" borderId="120" xfId="16" applyNumberFormat="1" applyFont="1" applyFill="1" applyBorder="1" applyAlignment="1" applyProtection="1">
      <alignment horizontal="right" vertical="center"/>
    </xf>
    <xf numFmtId="4" fontId="12" fillId="3" borderId="78" xfId="21" applyNumberFormat="1" applyFont="1" applyFill="1" applyBorder="1" applyAlignment="1" applyProtection="1">
      <alignment horizontal="right" vertical="center"/>
      <protection locked="0"/>
    </xf>
    <xf numFmtId="4" fontId="12" fillId="3" borderId="78" xfId="21" applyNumberFormat="1" applyFont="1" applyFill="1" applyBorder="1" applyAlignment="1" applyProtection="1">
      <alignment horizontal="right" vertical="center"/>
    </xf>
    <xf numFmtId="4" fontId="12" fillId="3" borderId="108" xfId="21" applyNumberFormat="1" applyFont="1" applyFill="1" applyBorder="1" applyAlignment="1" applyProtection="1">
      <alignment horizontal="right" vertical="center"/>
      <protection locked="0"/>
    </xf>
    <xf numFmtId="2" fontId="12" fillId="3" borderId="108" xfId="21" applyNumberFormat="1" applyFont="1" applyFill="1" applyBorder="1" applyAlignment="1" applyProtection="1">
      <alignment horizontal="right" vertical="center"/>
    </xf>
    <xf numFmtId="2" fontId="12" fillId="3" borderId="79" xfId="21" applyNumberFormat="1" applyFont="1" applyFill="1" applyBorder="1" applyAlignment="1" applyProtection="1">
      <alignment horizontal="right" vertical="center"/>
    </xf>
    <xf numFmtId="2" fontId="13" fillId="3" borderId="57" xfId="21" applyNumberFormat="1" applyFont="1" applyFill="1" applyBorder="1" applyAlignment="1" applyProtection="1">
      <alignment horizontal="right" vertical="center"/>
    </xf>
    <xf numFmtId="165" fontId="12" fillId="3" borderId="70" xfId="21" applyNumberFormat="1" applyFont="1" applyFill="1" applyBorder="1" applyAlignment="1" applyProtection="1">
      <alignment horizontal="center" vertical="center"/>
      <protection locked="0"/>
    </xf>
    <xf numFmtId="0" fontId="46" fillId="0" borderId="5" xfId="21" applyNumberFormat="1" applyFont="1" applyFill="1" applyBorder="1" applyAlignment="1" applyProtection="1">
      <alignment horizontal="left"/>
      <protection locked="0"/>
    </xf>
    <xf numFmtId="0" fontId="46" fillId="0" borderId="5" xfId="21" applyFont="1" applyFill="1" applyBorder="1" applyAlignment="1" applyProtection="1">
      <alignment horizontal="left"/>
    </xf>
    <xf numFmtId="0" fontId="12" fillId="3" borderId="5" xfId="21" applyFont="1" applyFill="1" applyBorder="1" applyAlignment="1" applyProtection="1">
      <alignment horizontal="center" wrapText="1"/>
      <protection locked="0"/>
    </xf>
    <xf numFmtId="4" fontId="12" fillId="3" borderId="5" xfId="21" applyNumberFormat="1" applyFont="1" applyFill="1" applyBorder="1" applyAlignment="1" applyProtection="1">
      <alignment horizontal="right" vertical="center"/>
      <protection locked="0"/>
    </xf>
    <xf numFmtId="4" fontId="12" fillId="3" borderId="5" xfId="21" applyNumberFormat="1" applyFont="1" applyFill="1" applyBorder="1" applyAlignment="1" applyProtection="1">
      <alignment horizontal="right" vertical="center"/>
    </xf>
    <xf numFmtId="4" fontId="12" fillId="3" borderId="5" xfId="21" applyNumberFormat="1" applyFont="1" applyFill="1" applyBorder="1" applyAlignment="1" applyProtection="1">
      <alignment vertical="center"/>
      <protection locked="0"/>
    </xf>
    <xf numFmtId="165" fontId="12" fillId="3" borderId="56" xfId="21" applyNumberFormat="1" applyFont="1" applyFill="1" applyBorder="1" applyAlignment="1" applyProtection="1">
      <alignment horizontal="center" vertical="center"/>
      <protection locked="0"/>
    </xf>
    <xf numFmtId="168" fontId="12" fillId="3" borderId="57" xfId="21" applyNumberFormat="1" applyFont="1" applyFill="1" applyBorder="1" applyAlignment="1" applyProtection="1">
      <alignment horizontal="right" vertical="center"/>
      <protection locked="0"/>
    </xf>
    <xf numFmtId="4" fontId="12" fillId="3" borderId="57" xfId="21" applyNumberFormat="1" applyFont="1" applyFill="1" applyBorder="1" applyAlignment="1" applyProtection="1">
      <alignment horizontal="right" vertical="center"/>
    </xf>
    <xf numFmtId="4" fontId="12" fillId="3" borderId="57" xfId="21" applyNumberFormat="1" applyFont="1" applyFill="1" applyBorder="1" applyAlignment="1" applyProtection="1">
      <alignment horizontal="right" vertical="center"/>
      <protection locked="0"/>
    </xf>
    <xf numFmtId="4" fontId="12" fillId="3" borderId="99" xfId="21" applyNumberFormat="1" applyFont="1" applyFill="1" applyBorder="1" applyAlignment="1" applyProtection="1">
      <alignment vertical="center"/>
      <protection locked="0"/>
    </xf>
    <xf numFmtId="4" fontId="12" fillId="3" borderId="99" xfId="21" applyNumberFormat="1" applyFont="1" applyFill="1" applyBorder="1" applyAlignment="1" applyProtection="1">
      <alignment horizontal="right" vertical="center"/>
      <protection locked="0"/>
    </xf>
    <xf numFmtId="2" fontId="12" fillId="3" borderId="5" xfId="21" applyNumberFormat="1" applyFont="1" applyFill="1" applyBorder="1" applyAlignment="1" applyProtection="1">
      <alignment horizontal="right" vertical="center"/>
    </xf>
    <xf numFmtId="0" fontId="12" fillId="3" borderId="5" xfId="21" applyFont="1" applyFill="1" applyBorder="1" applyAlignment="1" applyProtection="1">
      <alignment horizontal="center" vertical="center" wrapText="1"/>
      <protection locked="0"/>
    </xf>
    <xf numFmtId="2" fontId="12" fillId="3" borderId="68" xfId="21" applyNumberFormat="1" applyFont="1" applyFill="1" applyBorder="1" applyAlignment="1" applyProtection="1">
      <alignment horizontal="right" vertical="center"/>
    </xf>
    <xf numFmtId="0" fontId="60" fillId="0" borderId="5" xfId="21" applyFont="1" applyFill="1" applyBorder="1" applyAlignment="1" applyProtection="1">
      <alignment horizontal="left"/>
    </xf>
    <xf numFmtId="2" fontId="12" fillId="0" borderId="69" xfId="21" applyNumberFormat="1" applyFont="1" applyFill="1" applyBorder="1" applyAlignment="1" applyProtection="1">
      <alignment vertical="center"/>
    </xf>
    <xf numFmtId="0" fontId="46" fillId="0" borderId="95" xfId="21" applyNumberFormat="1" applyFont="1" applyFill="1" applyBorder="1" applyAlignment="1" applyProtection="1">
      <alignment horizontal="left"/>
      <protection locked="0"/>
    </xf>
    <xf numFmtId="4" fontId="12" fillId="3" borderId="68" xfId="21" applyNumberFormat="1" applyFont="1" applyFill="1" applyBorder="1" applyAlignment="1" applyProtection="1">
      <alignment horizontal="right" vertical="center"/>
    </xf>
    <xf numFmtId="16" fontId="12" fillId="0" borderId="95" xfId="21" applyNumberFormat="1" applyFont="1" applyFill="1" applyBorder="1" applyAlignment="1" applyProtection="1">
      <alignment horizontal="center" vertical="center" wrapText="1"/>
      <protection locked="0"/>
    </xf>
    <xf numFmtId="16" fontId="12" fillId="3" borderId="95" xfId="21" applyNumberFormat="1" applyFont="1" applyFill="1" applyBorder="1" applyAlignment="1" applyProtection="1">
      <alignment horizontal="center" vertical="center" wrapText="1"/>
      <protection locked="0"/>
    </xf>
    <xf numFmtId="2" fontId="12" fillId="3" borderId="68" xfId="21" applyNumberFormat="1" applyFont="1" applyFill="1" applyBorder="1" applyAlignment="1" applyProtection="1">
      <alignment horizontal="right"/>
    </xf>
    <xf numFmtId="0" fontId="46" fillId="0" borderId="5" xfId="21" applyFont="1" applyBorder="1" applyAlignment="1" applyProtection="1">
      <alignment horizontal="left"/>
    </xf>
    <xf numFmtId="0" fontId="12" fillId="3" borderId="67" xfId="21" applyFont="1" applyFill="1" applyBorder="1" applyAlignment="1" applyProtection="1">
      <alignment horizontal="center" wrapText="1"/>
      <protection locked="0"/>
    </xf>
    <xf numFmtId="4" fontId="46" fillId="0" borderId="5" xfId="21" applyNumberFormat="1" applyFont="1" applyFill="1" applyBorder="1" applyAlignment="1" applyProtection="1"/>
    <xf numFmtId="0" fontId="60" fillId="0" borderId="5" xfId="21" applyFont="1" applyBorder="1" applyAlignment="1" applyProtection="1">
      <alignment horizontal="left"/>
    </xf>
    <xf numFmtId="0" fontId="12" fillId="3" borderId="67" xfId="21" applyFont="1" applyFill="1" applyBorder="1" applyAlignment="1" applyProtection="1">
      <alignment horizontal="center" vertical="center" wrapText="1"/>
      <protection locked="0"/>
    </xf>
    <xf numFmtId="173" fontId="46" fillId="0" borderId="69" xfId="21" applyNumberFormat="1" applyFont="1" applyFill="1" applyBorder="1" applyAlignment="1" applyProtection="1"/>
    <xf numFmtId="49" fontId="26" fillId="0" borderId="5" xfId="21" applyNumberFormat="1" applyFont="1" applyBorder="1" applyAlignment="1" applyProtection="1">
      <alignment horizontal="center" vertical="center"/>
    </xf>
    <xf numFmtId="0" fontId="53" fillId="3" borderId="0" xfId="21" applyFont="1" applyFill="1" applyBorder="1" applyAlignment="1" applyProtection="1">
      <alignment horizontal="left" vertical="center"/>
      <protection locked="0"/>
    </xf>
    <xf numFmtId="0" fontId="57" fillId="3" borderId="0" xfId="21" applyFont="1" applyFill="1" applyBorder="1" applyAlignment="1" applyProtection="1">
      <alignment horizontal="left" vertical="center"/>
      <protection locked="0"/>
    </xf>
    <xf numFmtId="0" fontId="60" fillId="0" borderId="5" xfId="22" applyNumberFormat="1" applyFont="1" applyFill="1" applyBorder="1" applyAlignment="1" applyProtection="1">
      <protection locked="0"/>
    </xf>
    <xf numFmtId="2" fontId="12" fillId="0" borderId="5" xfId="21" applyNumberFormat="1" applyFont="1" applyFill="1" applyBorder="1" applyAlignment="1" applyProtection="1">
      <alignment horizontal="right"/>
    </xf>
    <xf numFmtId="0" fontId="53" fillId="3" borderId="94" xfId="21" applyFont="1" applyFill="1" applyBorder="1" applyAlignment="1" applyProtection="1">
      <alignment horizontal="left" vertical="center"/>
      <protection locked="0"/>
    </xf>
    <xf numFmtId="0" fontId="26" fillId="0" borderId="5" xfId="22" applyNumberFormat="1" applyFont="1" applyFill="1" applyBorder="1" applyAlignment="1" applyProtection="1">
      <protection locked="0"/>
    </xf>
    <xf numFmtId="0" fontId="26" fillId="0" borderId="61" xfId="22" applyNumberFormat="1" applyFont="1" applyFill="1" applyBorder="1" applyAlignment="1" applyProtection="1">
      <protection locked="0"/>
    </xf>
    <xf numFmtId="165" fontId="12" fillId="3" borderId="121" xfId="21" applyNumberFormat="1" applyFont="1" applyFill="1" applyBorder="1" applyAlignment="1" applyProtection="1">
      <alignment horizontal="center" vertical="center"/>
      <protection locked="0"/>
    </xf>
    <xf numFmtId="0" fontId="46" fillId="0" borderId="99" xfId="21" applyNumberFormat="1" applyFont="1" applyFill="1" applyBorder="1" applyAlignment="1" applyProtection="1">
      <alignment horizontal="left"/>
      <protection locked="0"/>
    </xf>
    <xf numFmtId="0" fontId="26" fillId="0" borderId="106" xfId="22" applyNumberFormat="1" applyFont="1" applyFill="1" applyBorder="1" applyAlignment="1" applyProtection="1">
      <protection locked="0"/>
    </xf>
    <xf numFmtId="0" fontId="12" fillId="3" borderId="99" xfId="21" applyFont="1" applyFill="1" applyBorder="1" applyAlignment="1" applyProtection="1">
      <alignment horizontal="center" wrapText="1"/>
      <protection locked="0"/>
    </xf>
    <xf numFmtId="0" fontId="58" fillId="0" borderId="99" xfId="21" applyFont="1" applyFill="1" applyBorder="1" applyAlignment="1" applyProtection="1">
      <alignment horizontal="right"/>
    </xf>
    <xf numFmtId="4" fontId="12" fillId="3" borderId="99" xfId="21" applyNumberFormat="1" applyFont="1" applyFill="1" applyBorder="1" applyAlignment="1" applyProtection="1">
      <alignment horizontal="right" vertical="center"/>
    </xf>
    <xf numFmtId="2" fontId="12" fillId="0" borderId="98" xfId="21" applyNumberFormat="1" applyFont="1" applyFill="1" applyBorder="1" applyAlignment="1" applyProtection="1">
      <alignment horizontal="right"/>
    </xf>
    <xf numFmtId="173" fontId="46" fillId="0" borderId="100" xfId="21" applyNumberFormat="1" applyFont="1" applyFill="1" applyBorder="1" applyAlignment="1" applyProtection="1">
      <alignment horizontal="right"/>
    </xf>
    <xf numFmtId="0" fontId="46" fillId="0" borderId="78" xfId="21" applyNumberFormat="1" applyFont="1" applyFill="1" applyBorder="1" applyAlignment="1" applyProtection="1">
      <alignment horizontal="left"/>
      <protection locked="0"/>
    </xf>
    <xf numFmtId="0" fontId="26" fillId="0" borderId="122" xfId="22" applyNumberFormat="1" applyFont="1" applyFill="1" applyBorder="1" applyAlignment="1" applyProtection="1">
      <protection locked="0"/>
    </xf>
    <xf numFmtId="0" fontId="12" fillId="3" borderId="78" xfId="21" applyFont="1" applyFill="1" applyBorder="1" applyAlignment="1" applyProtection="1">
      <alignment horizontal="center" wrapText="1"/>
      <protection locked="0"/>
    </xf>
    <xf numFmtId="0" fontId="58" fillId="0" borderId="78" xfId="21" applyFont="1" applyFill="1" applyBorder="1" applyAlignment="1" applyProtection="1">
      <alignment horizontal="right"/>
    </xf>
    <xf numFmtId="4" fontId="12" fillId="3" borderId="78" xfId="21" applyNumberFormat="1" applyFont="1" applyFill="1" applyBorder="1" applyAlignment="1" applyProtection="1">
      <alignment vertical="center"/>
      <protection locked="0"/>
    </xf>
    <xf numFmtId="2" fontId="12" fillId="0" borderId="108" xfId="21" applyNumberFormat="1" applyFont="1" applyFill="1" applyBorder="1" applyAlignment="1" applyProtection="1">
      <alignment horizontal="right"/>
    </xf>
    <xf numFmtId="173" fontId="46" fillId="0" borderId="79" xfId="21" applyNumberFormat="1" applyFont="1" applyFill="1" applyBorder="1" applyAlignment="1" applyProtection="1">
      <alignment horizontal="right"/>
    </xf>
    <xf numFmtId="165" fontId="1" fillId="3" borderId="0" xfId="21" applyNumberFormat="1" applyFill="1" applyAlignment="1" applyProtection="1">
      <alignment horizontal="center" vertical="center"/>
      <protection locked="0"/>
    </xf>
    <xf numFmtId="0" fontId="1" fillId="3" borderId="0" xfId="21" applyFill="1" applyAlignment="1" applyProtection="1">
      <alignment horizontal="left" vertical="center" wrapText="1"/>
      <protection locked="0"/>
    </xf>
    <xf numFmtId="0" fontId="1" fillId="3" borderId="0" xfId="21" applyFill="1" applyAlignment="1" applyProtection="1">
      <alignment horizontal="center" vertical="center" wrapText="1"/>
      <protection locked="0"/>
    </xf>
    <xf numFmtId="168" fontId="1" fillId="3" borderId="0" xfId="21" applyNumberFormat="1" applyFill="1" applyAlignment="1" applyProtection="1">
      <alignment horizontal="right" vertical="center"/>
      <protection locked="0"/>
    </xf>
    <xf numFmtId="4" fontId="1" fillId="3" borderId="0" xfId="21" applyNumberFormat="1" applyFill="1" applyAlignment="1" applyProtection="1">
      <alignment horizontal="right" vertical="center"/>
      <protection locked="0"/>
    </xf>
    <xf numFmtId="171" fontId="1" fillId="3" borderId="0" xfId="21" applyNumberFormat="1" applyFill="1" applyAlignment="1" applyProtection="1">
      <alignment horizontal="right" vertical="center"/>
      <protection locked="0"/>
    </xf>
    <xf numFmtId="0" fontId="1" fillId="3" borderId="0" xfId="21" applyFont="1" applyFill="1" applyAlignment="1" applyProtection="1">
      <alignment horizontal="left" vertical="center"/>
      <protection locked="0"/>
    </xf>
    <xf numFmtId="0" fontId="39" fillId="0" borderId="13" xfId="6" applyFont="1" applyBorder="1" applyAlignment="1" applyProtection="1">
      <alignment horizontal="left" vertical="center" wrapText="1"/>
    </xf>
    <xf numFmtId="164" fontId="39" fillId="0" borderId="14" xfId="6" applyNumberFormat="1" applyFont="1" applyBorder="1" applyAlignment="1" applyProtection="1">
      <alignment horizontal="left" vertical="center"/>
    </xf>
    <xf numFmtId="164" fontId="39" fillId="0" borderId="15" xfId="6" applyNumberFormat="1" applyFont="1" applyBorder="1" applyAlignment="1" applyProtection="1">
      <alignment horizontal="left" vertical="center"/>
    </xf>
    <xf numFmtId="0" fontId="27" fillId="0" borderId="17" xfId="6" applyFont="1" applyBorder="1" applyAlignment="1" applyProtection="1">
      <alignment horizontal="left" vertical="center" wrapText="1"/>
    </xf>
    <xf numFmtId="164" fontId="27" fillId="0" borderId="0" xfId="6" applyNumberFormat="1" applyFont="1" applyAlignment="1" applyProtection="1">
      <alignment horizontal="left" vertical="center"/>
    </xf>
    <xf numFmtId="164" fontId="27" fillId="0" borderId="18" xfId="6" applyNumberFormat="1" applyFont="1" applyBorder="1" applyAlignment="1" applyProtection="1">
      <alignment horizontal="left" vertical="center"/>
    </xf>
    <xf numFmtId="0" fontId="27" fillId="0" borderId="19" xfId="6" applyFont="1" applyBorder="1" applyAlignment="1" applyProtection="1">
      <alignment horizontal="left" vertical="top" wrapText="1"/>
    </xf>
    <xf numFmtId="164" fontId="27" fillId="0" borderId="20" xfId="6" applyNumberFormat="1" applyFont="1" applyBorder="1" applyAlignment="1" applyProtection="1">
      <alignment horizontal="left" vertical="center"/>
    </xf>
    <xf numFmtId="164" fontId="27" fillId="0" borderId="21" xfId="6" applyNumberFormat="1" applyFont="1" applyBorder="1" applyAlignment="1" applyProtection="1">
      <alignment horizontal="left" vertical="center"/>
    </xf>
    <xf numFmtId="0" fontId="27" fillId="0" borderId="19" xfId="6" applyFont="1" applyBorder="1" applyAlignment="1" applyProtection="1">
      <alignment horizontal="left" vertical="center" wrapText="1"/>
    </xf>
  </cellXfs>
  <cellStyles count="23">
    <cellStyle name="čárky [0]_KKKK" xfId="7"/>
    <cellStyle name="Hypertextový odkaz 2" xfId="2"/>
    <cellStyle name="Normální" xfId="0" builtinId="0"/>
    <cellStyle name="Normální 10" xfId="19"/>
    <cellStyle name="Normální 11" xfId="20"/>
    <cellStyle name="Normální 11 2" xfId="21"/>
    <cellStyle name="Normální 2" xfId="1"/>
    <cellStyle name="Normální 3" xfId="3"/>
    <cellStyle name="normální 3 2" xfId="6"/>
    <cellStyle name="normální 3 3" xfId="16"/>
    <cellStyle name="normální 3 4" xfId="18"/>
    <cellStyle name="Normální 4" xfId="4"/>
    <cellStyle name="normální 4 2" xfId="17"/>
    <cellStyle name="Normální 5" xfId="8"/>
    <cellStyle name="Normální 6" xfId="9"/>
    <cellStyle name="Normální 7" xfId="10"/>
    <cellStyle name="Normální 8" xfId="11"/>
    <cellStyle name="Normální 9" xfId="15"/>
    <cellStyle name="normální_002_ROZP_OCENENY_VV_upr08-2010" xfId="14"/>
    <cellStyle name="normální_Mobil_502Roz" xfId="12"/>
    <cellStyle name="normální_Soupis nátěrů a označení potrub" xfId="22"/>
    <cellStyle name="normální_Troja" xfId="13"/>
    <cellStyle name="Styl 1" xfId="5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581830</xdr:colOff>
      <xdr:row>40</xdr:row>
      <xdr:rowOff>149679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95" t="10977" r="42188" b="5679"/>
        <a:stretch/>
      </xdr:blipFill>
      <xdr:spPr>
        <a:xfrm>
          <a:off x="1" y="0"/>
          <a:ext cx="5458629" cy="7769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\3130_Jedli&#269;k&#367;v%20&#250;stav\V&#253;stupy_2\RO_Dostavba%20Jedli&#269;kova%20&#250;stavu%20a%20&#353;kol%20-%20II.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6_TZH%20technologie%20tunel&#367;%20P1%20a%20P3%20-%20PD\Rozpo&#269;et\15036-DPS-D2-PS070-01-02-001_ocen&#283;n&#253;_151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6_TZH%20technologie%20tunel&#367;%20P1%20a%20P3%20-%20PD\VAE\15036-DPS-D2-PS071-01-02-001-ocen&#283;n&#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C-Workspace\CHYTKA\M-Srvdm,D-PIK\Zak&#225;zky\15036\15036\Projekt\DPS\PD\D2.%20Dok.%20techn.%20a%20technol.%20za&#345;\PS220.1%20DPC\02.%20Provozn&#237;%20rozvod%20silnoproudu\02.%20SPE\15036-DPS-D2-PS220-02-02-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C-Workspace\CHYTKA\M-Srvdm,D-PIK\Zak&#225;zky\15036\15036\Projekt\DPS\PD\D2.%20Dok.%20techn.%20a%20technol.%20za&#345;\PS220.2%20Technol.%20&#250;pravy%20v%20tunelu%20P1\02.%20Provozn&#237;%20rozvod%20silnoproudu\02.%20SPE\15036-DPS-D2-PS2202-02-02-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C-Workspace\CHYTKA\M-Srvdm,D-PIK\Zak&#225;zky\15036\15036\Projekt\DPS\PD\D2.%20Dok.%20techn.%20a%20technol.%20za&#345;\PS221.%20VOC\02.%20Provozn&#237;%20rozvod%20silnoproudu\02.%20SPE\15036-DPS-D2-PS221-02-02-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6_TZH%20technologie%20tunel&#367;%20P1%20a%20P3%20-%20PD\Rozpo&#269;et\15036-DPS-D2-PS230_V&#253;kaz_v&#253;m&#283;r-ocen&#283;n&#25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69;.%2041%20Zelen&#253;%20ostrov%20roz.%20rozpo&#269;tu%20na%20DC%20(bez%20list.%20v&#253;stupu)\Rozpo&#269;et%20stavby%20dle%20DC\sa_SO51_4_vv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6_TZH%20technologie%20tunel&#367;%20P1%20a%20P3%20-%20PD\Rozpo&#269;et\15036-DPS-D2-PS2201-01-02-001%20CE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CE\He&#345;%20M&#283;stec\15036_TZH%20technologie%20tunel&#367;%20P1%20a%20P3%20-%20PD\Rozpo&#269;et\15036-DPS-D2-PS221-01-02-001%20CE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V"/>
    </sheetNames>
    <sheetDataSet>
      <sheetData sheetId="0">
        <row r="38">
          <cell r="D38" t="str">
            <v>Heřmanův Městec - technologie tunelů P1 a P3</v>
          </cell>
        </row>
        <row r="40">
          <cell r="D40" t="str">
            <v>PS070. ASŘ s MaR</v>
          </cell>
        </row>
        <row r="42">
          <cell r="D42" t="str">
            <v>01. Řídící systém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V"/>
      <sheetName val="List2"/>
      <sheetName val="List3"/>
    </sheetNames>
    <sheetDataSet>
      <sheetData sheetId="0">
        <row r="38">
          <cell r="D38" t="str">
            <v>Heřmanův Městec - technologie tunelů P1 a P3</v>
          </cell>
        </row>
        <row r="40">
          <cell r="D40" t="str">
            <v>PS071. Úprava napájení ŘS</v>
          </cell>
        </row>
        <row r="42">
          <cell r="D42" t="str">
            <v>01. Řídicí systém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ýkaz výměr"/>
      <sheetName val="Soupis spotřebičů"/>
      <sheetName val="Kabelová listina"/>
    </sheetNames>
    <sheetDataSet>
      <sheetData sheetId="0">
        <row r="38">
          <cell r="D38" t="str">
            <v>Heřmanův Městec - technologie tunelů P1 a P3</v>
          </cell>
        </row>
        <row r="40">
          <cell r="D40" t="str">
            <v>PS220.1 Doplnění prov. čerpadel v nové ČS</v>
          </cell>
        </row>
        <row r="42">
          <cell r="D42" t="str">
            <v>02. Provozní rozvod silnoproudu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V"/>
      <sheetName val="kabelová_listina"/>
    </sheetNames>
    <sheetDataSet>
      <sheetData sheetId="0">
        <row r="38">
          <cell r="D38" t="str">
            <v>Heřmanův Městec - technologie tunelů P1 a P3</v>
          </cell>
        </row>
        <row r="40">
          <cell r="D40" t="str">
            <v>PS220.2 Technologické úpravy v tunelu P1</v>
          </cell>
        </row>
        <row r="42">
          <cell r="D42" t="str">
            <v>02. Provozní rozvod silnoproudu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ýkaz výměr"/>
      <sheetName val="Soupis spotřebičů"/>
      <sheetName val="Kabelová listina"/>
    </sheetNames>
    <sheetDataSet>
      <sheetData sheetId="0">
        <row r="38">
          <cell r="D38" t="str">
            <v>Heřmanův Městec - technologie tunelů P1 a P3</v>
          </cell>
        </row>
        <row r="40">
          <cell r="D40" t="str">
            <v>PS221. Výměna odkal. čerpadla v tunelu P3</v>
          </cell>
        </row>
        <row r="42">
          <cell r="D42" t="str">
            <v>02. Provozní rozvod silnoproudu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V"/>
    </sheetNames>
    <sheetDataSet>
      <sheetData sheetId="0">
        <row r="38">
          <cell r="D38" t="str">
            <v>Heřmanův Městec - technologie tunelů P1 a P3</v>
          </cell>
        </row>
        <row r="40">
          <cell r="D40" t="str">
            <v>SO520/PS230. Úložiště PH</v>
          </cell>
        </row>
        <row r="42">
          <cell r="D42" t="str">
            <v>03. ASŘ a MaR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V PS 220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V PS 22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2" zoomScaleNormal="100" workbookViewId="0">
      <selection activeCell="E44" sqref="E44"/>
    </sheetView>
  </sheetViews>
  <sheetFormatPr defaultRowHeight="12.75" customHeight="1"/>
  <cols>
    <col min="1" max="1" width="2.42578125" style="34" customWidth="1"/>
    <col min="2" max="2" width="1.85546875" style="34" customWidth="1"/>
    <col min="3" max="3" width="2.7109375" style="34" customWidth="1"/>
    <col min="4" max="4" width="6.85546875" style="34" customWidth="1"/>
    <col min="5" max="5" width="13.5703125" style="34" customWidth="1"/>
    <col min="6" max="6" width="0.5703125" style="34" customWidth="1"/>
    <col min="7" max="7" width="2.5703125" style="34" customWidth="1"/>
    <col min="8" max="8" width="2.7109375" style="34" customWidth="1"/>
    <col min="9" max="9" width="9.7109375" style="34" customWidth="1"/>
    <col min="10" max="10" width="13.5703125" style="34" customWidth="1"/>
    <col min="11" max="11" width="0.7109375" style="34" customWidth="1"/>
    <col min="12" max="12" width="2.42578125" style="34" customWidth="1"/>
    <col min="13" max="13" width="2.85546875" style="34" customWidth="1"/>
    <col min="14" max="14" width="2" style="34" customWidth="1"/>
    <col min="15" max="15" width="15.5703125" style="34" customWidth="1"/>
    <col min="16" max="16" width="2.85546875" style="34" customWidth="1"/>
    <col min="17" max="17" width="2" style="34" customWidth="1"/>
    <col min="18" max="18" width="13.5703125" style="34" customWidth="1"/>
    <col min="19" max="19" width="1.28515625" style="34" customWidth="1"/>
    <col min="20" max="256" width="9.140625" style="34"/>
    <col min="257" max="257" width="2.42578125" style="34" customWidth="1"/>
    <col min="258" max="258" width="1.85546875" style="34" customWidth="1"/>
    <col min="259" max="259" width="2.7109375" style="34" customWidth="1"/>
    <col min="260" max="260" width="6.85546875" style="34" customWidth="1"/>
    <col min="261" max="261" width="13.5703125" style="34" customWidth="1"/>
    <col min="262" max="262" width="0.5703125" style="34" customWidth="1"/>
    <col min="263" max="263" width="2.5703125" style="34" customWidth="1"/>
    <col min="264" max="264" width="2.7109375" style="34" customWidth="1"/>
    <col min="265" max="265" width="9.7109375" style="34" customWidth="1"/>
    <col min="266" max="266" width="13.5703125" style="34" customWidth="1"/>
    <col min="267" max="267" width="0.7109375" style="34" customWidth="1"/>
    <col min="268" max="268" width="2.42578125" style="34" customWidth="1"/>
    <col min="269" max="269" width="2.85546875" style="34" customWidth="1"/>
    <col min="270" max="270" width="2" style="34" customWidth="1"/>
    <col min="271" max="271" width="12.7109375" style="34" customWidth="1"/>
    <col min="272" max="272" width="2.85546875" style="34" customWidth="1"/>
    <col min="273" max="273" width="2" style="34" customWidth="1"/>
    <col min="274" max="274" width="13.5703125" style="34" customWidth="1"/>
    <col min="275" max="275" width="0.5703125" style="34" customWidth="1"/>
    <col min="276" max="512" width="9.140625" style="34"/>
    <col min="513" max="513" width="2.42578125" style="34" customWidth="1"/>
    <col min="514" max="514" width="1.85546875" style="34" customWidth="1"/>
    <col min="515" max="515" width="2.7109375" style="34" customWidth="1"/>
    <col min="516" max="516" width="6.85546875" style="34" customWidth="1"/>
    <col min="517" max="517" width="13.5703125" style="34" customWidth="1"/>
    <col min="518" max="518" width="0.5703125" style="34" customWidth="1"/>
    <col min="519" max="519" width="2.5703125" style="34" customWidth="1"/>
    <col min="520" max="520" width="2.7109375" style="34" customWidth="1"/>
    <col min="521" max="521" width="9.7109375" style="34" customWidth="1"/>
    <col min="522" max="522" width="13.5703125" style="34" customWidth="1"/>
    <col min="523" max="523" width="0.7109375" style="34" customWidth="1"/>
    <col min="524" max="524" width="2.42578125" style="34" customWidth="1"/>
    <col min="525" max="525" width="2.85546875" style="34" customWidth="1"/>
    <col min="526" max="526" width="2" style="34" customWidth="1"/>
    <col min="527" max="527" width="12.7109375" style="34" customWidth="1"/>
    <col min="528" max="528" width="2.85546875" style="34" customWidth="1"/>
    <col min="529" max="529" width="2" style="34" customWidth="1"/>
    <col min="530" max="530" width="13.5703125" style="34" customWidth="1"/>
    <col min="531" max="531" width="0.5703125" style="34" customWidth="1"/>
    <col min="532" max="768" width="9.140625" style="34"/>
    <col min="769" max="769" width="2.42578125" style="34" customWidth="1"/>
    <col min="770" max="770" width="1.85546875" style="34" customWidth="1"/>
    <col min="771" max="771" width="2.7109375" style="34" customWidth="1"/>
    <col min="772" max="772" width="6.85546875" style="34" customWidth="1"/>
    <col min="773" max="773" width="13.5703125" style="34" customWidth="1"/>
    <col min="774" max="774" width="0.5703125" style="34" customWidth="1"/>
    <col min="775" max="775" width="2.5703125" style="34" customWidth="1"/>
    <col min="776" max="776" width="2.7109375" style="34" customWidth="1"/>
    <col min="777" max="777" width="9.7109375" style="34" customWidth="1"/>
    <col min="778" max="778" width="13.5703125" style="34" customWidth="1"/>
    <col min="779" max="779" width="0.7109375" style="34" customWidth="1"/>
    <col min="780" max="780" width="2.42578125" style="34" customWidth="1"/>
    <col min="781" max="781" width="2.85546875" style="34" customWidth="1"/>
    <col min="782" max="782" width="2" style="34" customWidth="1"/>
    <col min="783" max="783" width="12.7109375" style="34" customWidth="1"/>
    <col min="784" max="784" width="2.85546875" style="34" customWidth="1"/>
    <col min="785" max="785" width="2" style="34" customWidth="1"/>
    <col min="786" max="786" width="13.5703125" style="34" customWidth="1"/>
    <col min="787" max="787" width="0.5703125" style="34" customWidth="1"/>
    <col min="788" max="1024" width="9.140625" style="34"/>
    <col min="1025" max="1025" width="2.42578125" style="34" customWidth="1"/>
    <col min="1026" max="1026" width="1.85546875" style="34" customWidth="1"/>
    <col min="1027" max="1027" width="2.7109375" style="34" customWidth="1"/>
    <col min="1028" max="1028" width="6.85546875" style="34" customWidth="1"/>
    <col min="1029" max="1029" width="13.5703125" style="34" customWidth="1"/>
    <col min="1030" max="1030" width="0.5703125" style="34" customWidth="1"/>
    <col min="1031" max="1031" width="2.5703125" style="34" customWidth="1"/>
    <col min="1032" max="1032" width="2.7109375" style="34" customWidth="1"/>
    <col min="1033" max="1033" width="9.7109375" style="34" customWidth="1"/>
    <col min="1034" max="1034" width="13.5703125" style="34" customWidth="1"/>
    <col min="1035" max="1035" width="0.7109375" style="34" customWidth="1"/>
    <col min="1036" max="1036" width="2.42578125" style="34" customWidth="1"/>
    <col min="1037" max="1037" width="2.85546875" style="34" customWidth="1"/>
    <col min="1038" max="1038" width="2" style="34" customWidth="1"/>
    <col min="1039" max="1039" width="12.7109375" style="34" customWidth="1"/>
    <col min="1040" max="1040" width="2.85546875" style="34" customWidth="1"/>
    <col min="1041" max="1041" width="2" style="34" customWidth="1"/>
    <col min="1042" max="1042" width="13.5703125" style="34" customWidth="1"/>
    <col min="1043" max="1043" width="0.5703125" style="34" customWidth="1"/>
    <col min="1044" max="1280" width="9.140625" style="34"/>
    <col min="1281" max="1281" width="2.42578125" style="34" customWidth="1"/>
    <col min="1282" max="1282" width="1.85546875" style="34" customWidth="1"/>
    <col min="1283" max="1283" width="2.7109375" style="34" customWidth="1"/>
    <col min="1284" max="1284" width="6.85546875" style="34" customWidth="1"/>
    <col min="1285" max="1285" width="13.5703125" style="34" customWidth="1"/>
    <col min="1286" max="1286" width="0.5703125" style="34" customWidth="1"/>
    <col min="1287" max="1287" width="2.5703125" style="34" customWidth="1"/>
    <col min="1288" max="1288" width="2.7109375" style="34" customWidth="1"/>
    <col min="1289" max="1289" width="9.7109375" style="34" customWidth="1"/>
    <col min="1290" max="1290" width="13.5703125" style="34" customWidth="1"/>
    <col min="1291" max="1291" width="0.7109375" style="34" customWidth="1"/>
    <col min="1292" max="1292" width="2.42578125" style="34" customWidth="1"/>
    <col min="1293" max="1293" width="2.85546875" style="34" customWidth="1"/>
    <col min="1294" max="1294" width="2" style="34" customWidth="1"/>
    <col min="1295" max="1295" width="12.7109375" style="34" customWidth="1"/>
    <col min="1296" max="1296" width="2.85546875" style="34" customWidth="1"/>
    <col min="1297" max="1297" width="2" style="34" customWidth="1"/>
    <col min="1298" max="1298" width="13.5703125" style="34" customWidth="1"/>
    <col min="1299" max="1299" width="0.5703125" style="34" customWidth="1"/>
    <col min="1300" max="1536" width="9.140625" style="34"/>
    <col min="1537" max="1537" width="2.42578125" style="34" customWidth="1"/>
    <col min="1538" max="1538" width="1.85546875" style="34" customWidth="1"/>
    <col min="1539" max="1539" width="2.7109375" style="34" customWidth="1"/>
    <col min="1540" max="1540" width="6.85546875" style="34" customWidth="1"/>
    <col min="1541" max="1541" width="13.5703125" style="34" customWidth="1"/>
    <col min="1542" max="1542" width="0.5703125" style="34" customWidth="1"/>
    <col min="1543" max="1543" width="2.5703125" style="34" customWidth="1"/>
    <col min="1544" max="1544" width="2.7109375" style="34" customWidth="1"/>
    <col min="1545" max="1545" width="9.7109375" style="34" customWidth="1"/>
    <col min="1546" max="1546" width="13.5703125" style="34" customWidth="1"/>
    <col min="1547" max="1547" width="0.7109375" style="34" customWidth="1"/>
    <col min="1548" max="1548" width="2.42578125" style="34" customWidth="1"/>
    <col min="1549" max="1549" width="2.85546875" style="34" customWidth="1"/>
    <col min="1550" max="1550" width="2" style="34" customWidth="1"/>
    <col min="1551" max="1551" width="12.7109375" style="34" customWidth="1"/>
    <col min="1552" max="1552" width="2.85546875" style="34" customWidth="1"/>
    <col min="1553" max="1553" width="2" style="34" customWidth="1"/>
    <col min="1554" max="1554" width="13.5703125" style="34" customWidth="1"/>
    <col min="1555" max="1555" width="0.5703125" style="34" customWidth="1"/>
    <col min="1556" max="1792" width="9.140625" style="34"/>
    <col min="1793" max="1793" width="2.42578125" style="34" customWidth="1"/>
    <col min="1794" max="1794" width="1.85546875" style="34" customWidth="1"/>
    <col min="1795" max="1795" width="2.7109375" style="34" customWidth="1"/>
    <col min="1796" max="1796" width="6.85546875" style="34" customWidth="1"/>
    <col min="1797" max="1797" width="13.5703125" style="34" customWidth="1"/>
    <col min="1798" max="1798" width="0.5703125" style="34" customWidth="1"/>
    <col min="1799" max="1799" width="2.5703125" style="34" customWidth="1"/>
    <col min="1800" max="1800" width="2.7109375" style="34" customWidth="1"/>
    <col min="1801" max="1801" width="9.7109375" style="34" customWidth="1"/>
    <col min="1802" max="1802" width="13.5703125" style="34" customWidth="1"/>
    <col min="1803" max="1803" width="0.7109375" style="34" customWidth="1"/>
    <col min="1804" max="1804" width="2.42578125" style="34" customWidth="1"/>
    <col min="1805" max="1805" width="2.85546875" style="34" customWidth="1"/>
    <col min="1806" max="1806" width="2" style="34" customWidth="1"/>
    <col min="1807" max="1807" width="12.7109375" style="34" customWidth="1"/>
    <col min="1808" max="1808" width="2.85546875" style="34" customWidth="1"/>
    <col min="1809" max="1809" width="2" style="34" customWidth="1"/>
    <col min="1810" max="1810" width="13.5703125" style="34" customWidth="1"/>
    <col min="1811" max="1811" width="0.5703125" style="34" customWidth="1"/>
    <col min="1812" max="2048" width="9.140625" style="34"/>
    <col min="2049" max="2049" width="2.42578125" style="34" customWidth="1"/>
    <col min="2050" max="2050" width="1.85546875" style="34" customWidth="1"/>
    <col min="2051" max="2051" width="2.7109375" style="34" customWidth="1"/>
    <col min="2052" max="2052" width="6.85546875" style="34" customWidth="1"/>
    <col min="2053" max="2053" width="13.5703125" style="34" customWidth="1"/>
    <col min="2054" max="2054" width="0.5703125" style="34" customWidth="1"/>
    <col min="2055" max="2055" width="2.5703125" style="34" customWidth="1"/>
    <col min="2056" max="2056" width="2.7109375" style="34" customWidth="1"/>
    <col min="2057" max="2057" width="9.7109375" style="34" customWidth="1"/>
    <col min="2058" max="2058" width="13.5703125" style="34" customWidth="1"/>
    <col min="2059" max="2059" width="0.7109375" style="34" customWidth="1"/>
    <col min="2060" max="2060" width="2.42578125" style="34" customWidth="1"/>
    <col min="2061" max="2061" width="2.85546875" style="34" customWidth="1"/>
    <col min="2062" max="2062" width="2" style="34" customWidth="1"/>
    <col min="2063" max="2063" width="12.7109375" style="34" customWidth="1"/>
    <col min="2064" max="2064" width="2.85546875" style="34" customWidth="1"/>
    <col min="2065" max="2065" width="2" style="34" customWidth="1"/>
    <col min="2066" max="2066" width="13.5703125" style="34" customWidth="1"/>
    <col min="2067" max="2067" width="0.5703125" style="34" customWidth="1"/>
    <col min="2068" max="2304" width="9.140625" style="34"/>
    <col min="2305" max="2305" width="2.42578125" style="34" customWidth="1"/>
    <col min="2306" max="2306" width="1.85546875" style="34" customWidth="1"/>
    <col min="2307" max="2307" width="2.7109375" style="34" customWidth="1"/>
    <col min="2308" max="2308" width="6.85546875" style="34" customWidth="1"/>
    <col min="2309" max="2309" width="13.5703125" style="34" customWidth="1"/>
    <col min="2310" max="2310" width="0.5703125" style="34" customWidth="1"/>
    <col min="2311" max="2311" width="2.5703125" style="34" customWidth="1"/>
    <col min="2312" max="2312" width="2.7109375" style="34" customWidth="1"/>
    <col min="2313" max="2313" width="9.7109375" style="34" customWidth="1"/>
    <col min="2314" max="2314" width="13.5703125" style="34" customWidth="1"/>
    <col min="2315" max="2315" width="0.7109375" style="34" customWidth="1"/>
    <col min="2316" max="2316" width="2.42578125" style="34" customWidth="1"/>
    <col min="2317" max="2317" width="2.85546875" style="34" customWidth="1"/>
    <col min="2318" max="2318" width="2" style="34" customWidth="1"/>
    <col min="2319" max="2319" width="12.7109375" style="34" customWidth="1"/>
    <col min="2320" max="2320" width="2.85546875" style="34" customWidth="1"/>
    <col min="2321" max="2321" width="2" style="34" customWidth="1"/>
    <col min="2322" max="2322" width="13.5703125" style="34" customWidth="1"/>
    <col min="2323" max="2323" width="0.5703125" style="34" customWidth="1"/>
    <col min="2324" max="2560" width="9.140625" style="34"/>
    <col min="2561" max="2561" width="2.42578125" style="34" customWidth="1"/>
    <col min="2562" max="2562" width="1.85546875" style="34" customWidth="1"/>
    <col min="2563" max="2563" width="2.7109375" style="34" customWidth="1"/>
    <col min="2564" max="2564" width="6.85546875" style="34" customWidth="1"/>
    <col min="2565" max="2565" width="13.5703125" style="34" customWidth="1"/>
    <col min="2566" max="2566" width="0.5703125" style="34" customWidth="1"/>
    <col min="2567" max="2567" width="2.5703125" style="34" customWidth="1"/>
    <col min="2568" max="2568" width="2.7109375" style="34" customWidth="1"/>
    <col min="2569" max="2569" width="9.7109375" style="34" customWidth="1"/>
    <col min="2570" max="2570" width="13.5703125" style="34" customWidth="1"/>
    <col min="2571" max="2571" width="0.7109375" style="34" customWidth="1"/>
    <col min="2572" max="2572" width="2.42578125" style="34" customWidth="1"/>
    <col min="2573" max="2573" width="2.85546875" style="34" customWidth="1"/>
    <col min="2574" max="2574" width="2" style="34" customWidth="1"/>
    <col min="2575" max="2575" width="12.7109375" style="34" customWidth="1"/>
    <col min="2576" max="2576" width="2.85546875" style="34" customWidth="1"/>
    <col min="2577" max="2577" width="2" style="34" customWidth="1"/>
    <col min="2578" max="2578" width="13.5703125" style="34" customWidth="1"/>
    <col min="2579" max="2579" width="0.5703125" style="34" customWidth="1"/>
    <col min="2580" max="2816" width="9.140625" style="34"/>
    <col min="2817" max="2817" width="2.42578125" style="34" customWidth="1"/>
    <col min="2818" max="2818" width="1.85546875" style="34" customWidth="1"/>
    <col min="2819" max="2819" width="2.7109375" style="34" customWidth="1"/>
    <col min="2820" max="2820" width="6.85546875" style="34" customWidth="1"/>
    <col min="2821" max="2821" width="13.5703125" style="34" customWidth="1"/>
    <col min="2822" max="2822" width="0.5703125" style="34" customWidth="1"/>
    <col min="2823" max="2823" width="2.5703125" style="34" customWidth="1"/>
    <col min="2824" max="2824" width="2.7109375" style="34" customWidth="1"/>
    <col min="2825" max="2825" width="9.7109375" style="34" customWidth="1"/>
    <col min="2826" max="2826" width="13.5703125" style="34" customWidth="1"/>
    <col min="2827" max="2827" width="0.7109375" style="34" customWidth="1"/>
    <col min="2828" max="2828" width="2.42578125" style="34" customWidth="1"/>
    <col min="2829" max="2829" width="2.85546875" style="34" customWidth="1"/>
    <col min="2830" max="2830" width="2" style="34" customWidth="1"/>
    <col min="2831" max="2831" width="12.7109375" style="34" customWidth="1"/>
    <col min="2832" max="2832" width="2.85546875" style="34" customWidth="1"/>
    <col min="2833" max="2833" width="2" style="34" customWidth="1"/>
    <col min="2834" max="2834" width="13.5703125" style="34" customWidth="1"/>
    <col min="2835" max="2835" width="0.5703125" style="34" customWidth="1"/>
    <col min="2836" max="3072" width="9.140625" style="34"/>
    <col min="3073" max="3073" width="2.42578125" style="34" customWidth="1"/>
    <col min="3074" max="3074" width="1.85546875" style="34" customWidth="1"/>
    <col min="3075" max="3075" width="2.7109375" style="34" customWidth="1"/>
    <col min="3076" max="3076" width="6.85546875" style="34" customWidth="1"/>
    <col min="3077" max="3077" width="13.5703125" style="34" customWidth="1"/>
    <col min="3078" max="3078" width="0.5703125" style="34" customWidth="1"/>
    <col min="3079" max="3079" width="2.5703125" style="34" customWidth="1"/>
    <col min="3080" max="3080" width="2.7109375" style="34" customWidth="1"/>
    <col min="3081" max="3081" width="9.7109375" style="34" customWidth="1"/>
    <col min="3082" max="3082" width="13.5703125" style="34" customWidth="1"/>
    <col min="3083" max="3083" width="0.7109375" style="34" customWidth="1"/>
    <col min="3084" max="3084" width="2.42578125" style="34" customWidth="1"/>
    <col min="3085" max="3085" width="2.85546875" style="34" customWidth="1"/>
    <col min="3086" max="3086" width="2" style="34" customWidth="1"/>
    <col min="3087" max="3087" width="12.7109375" style="34" customWidth="1"/>
    <col min="3088" max="3088" width="2.85546875" style="34" customWidth="1"/>
    <col min="3089" max="3089" width="2" style="34" customWidth="1"/>
    <col min="3090" max="3090" width="13.5703125" style="34" customWidth="1"/>
    <col min="3091" max="3091" width="0.5703125" style="34" customWidth="1"/>
    <col min="3092" max="3328" width="9.140625" style="34"/>
    <col min="3329" max="3329" width="2.42578125" style="34" customWidth="1"/>
    <col min="3330" max="3330" width="1.85546875" style="34" customWidth="1"/>
    <col min="3331" max="3331" width="2.7109375" style="34" customWidth="1"/>
    <col min="3332" max="3332" width="6.85546875" style="34" customWidth="1"/>
    <col min="3333" max="3333" width="13.5703125" style="34" customWidth="1"/>
    <col min="3334" max="3334" width="0.5703125" style="34" customWidth="1"/>
    <col min="3335" max="3335" width="2.5703125" style="34" customWidth="1"/>
    <col min="3336" max="3336" width="2.7109375" style="34" customWidth="1"/>
    <col min="3337" max="3337" width="9.7109375" style="34" customWidth="1"/>
    <col min="3338" max="3338" width="13.5703125" style="34" customWidth="1"/>
    <col min="3339" max="3339" width="0.7109375" style="34" customWidth="1"/>
    <col min="3340" max="3340" width="2.42578125" style="34" customWidth="1"/>
    <col min="3341" max="3341" width="2.85546875" style="34" customWidth="1"/>
    <col min="3342" max="3342" width="2" style="34" customWidth="1"/>
    <col min="3343" max="3343" width="12.7109375" style="34" customWidth="1"/>
    <col min="3344" max="3344" width="2.85546875" style="34" customWidth="1"/>
    <col min="3345" max="3345" width="2" style="34" customWidth="1"/>
    <col min="3346" max="3346" width="13.5703125" style="34" customWidth="1"/>
    <col min="3347" max="3347" width="0.5703125" style="34" customWidth="1"/>
    <col min="3348" max="3584" width="9.140625" style="34"/>
    <col min="3585" max="3585" width="2.42578125" style="34" customWidth="1"/>
    <col min="3586" max="3586" width="1.85546875" style="34" customWidth="1"/>
    <col min="3587" max="3587" width="2.7109375" style="34" customWidth="1"/>
    <col min="3588" max="3588" width="6.85546875" style="34" customWidth="1"/>
    <col min="3589" max="3589" width="13.5703125" style="34" customWidth="1"/>
    <col min="3590" max="3590" width="0.5703125" style="34" customWidth="1"/>
    <col min="3591" max="3591" width="2.5703125" style="34" customWidth="1"/>
    <col min="3592" max="3592" width="2.7109375" style="34" customWidth="1"/>
    <col min="3593" max="3593" width="9.7109375" style="34" customWidth="1"/>
    <col min="3594" max="3594" width="13.5703125" style="34" customWidth="1"/>
    <col min="3595" max="3595" width="0.7109375" style="34" customWidth="1"/>
    <col min="3596" max="3596" width="2.42578125" style="34" customWidth="1"/>
    <col min="3597" max="3597" width="2.85546875" style="34" customWidth="1"/>
    <col min="3598" max="3598" width="2" style="34" customWidth="1"/>
    <col min="3599" max="3599" width="12.7109375" style="34" customWidth="1"/>
    <col min="3600" max="3600" width="2.85546875" style="34" customWidth="1"/>
    <col min="3601" max="3601" width="2" style="34" customWidth="1"/>
    <col min="3602" max="3602" width="13.5703125" style="34" customWidth="1"/>
    <col min="3603" max="3603" width="0.5703125" style="34" customWidth="1"/>
    <col min="3604" max="3840" width="9.140625" style="34"/>
    <col min="3841" max="3841" width="2.42578125" style="34" customWidth="1"/>
    <col min="3842" max="3842" width="1.85546875" style="34" customWidth="1"/>
    <col min="3843" max="3843" width="2.7109375" style="34" customWidth="1"/>
    <col min="3844" max="3844" width="6.85546875" style="34" customWidth="1"/>
    <col min="3845" max="3845" width="13.5703125" style="34" customWidth="1"/>
    <col min="3846" max="3846" width="0.5703125" style="34" customWidth="1"/>
    <col min="3847" max="3847" width="2.5703125" style="34" customWidth="1"/>
    <col min="3848" max="3848" width="2.7109375" style="34" customWidth="1"/>
    <col min="3849" max="3849" width="9.7109375" style="34" customWidth="1"/>
    <col min="3850" max="3850" width="13.5703125" style="34" customWidth="1"/>
    <col min="3851" max="3851" width="0.7109375" style="34" customWidth="1"/>
    <col min="3852" max="3852" width="2.42578125" style="34" customWidth="1"/>
    <col min="3853" max="3853" width="2.85546875" style="34" customWidth="1"/>
    <col min="3854" max="3854" width="2" style="34" customWidth="1"/>
    <col min="3855" max="3855" width="12.7109375" style="34" customWidth="1"/>
    <col min="3856" max="3856" width="2.85546875" style="34" customWidth="1"/>
    <col min="3857" max="3857" width="2" style="34" customWidth="1"/>
    <col min="3858" max="3858" width="13.5703125" style="34" customWidth="1"/>
    <col min="3859" max="3859" width="0.5703125" style="34" customWidth="1"/>
    <col min="3860" max="4096" width="9.140625" style="34"/>
    <col min="4097" max="4097" width="2.42578125" style="34" customWidth="1"/>
    <col min="4098" max="4098" width="1.85546875" style="34" customWidth="1"/>
    <col min="4099" max="4099" width="2.7109375" style="34" customWidth="1"/>
    <col min="4100" max="4100" width="6.85546875" style="34" customWidth="1"/>
    <col min="4101" max="4101" width="13.5703125" style="34" customWidth="1"/>
    <col min="4102" max="4102" width="0.5703125" style="34" customWidth="1"/>
    <col min="4103" max="4103" width="2.5703125" style="34" customWidth="1"/>
    <col min="4104" max="4104" width="2.7109375" style="34" customWidth="1"/>
    <col min="4105" max="4105" width="9.7109375" style="34" customWidth="1"/>
    <col min="4106" max="4106" width="13.5703125" style="34" customWidth="1"/>
    <col min="4107" max="4107" width="0.7109375" style="34" customWidth="1"/>
    <col min="4108" max="4108" width="2.42578125" style="34" customWidth="1"/>
    <col min="4109" max="4109" width="2.85546875" style="34" customWidth="1"/>
    <col min="4110" max="4110" width="2" style="34" customWidth="1"/>
    <col min="4111" max="4111" width="12.7109375" style="34" customWidth="1"/>
    <col min="4112" max="4112" width="2.85546875" style="34" customWidth="1"/>
    <col min="4113" max="4113" width="2" style="34" customWidth="1"/>
    <col min="4114" max="4114" width="13.5703125" style="34" customWidth="1"/>
    <col min="4115" max="4115" width="0.5703125" style="34" customWidth="1"/>
    <col min="4116" max="4352" width="9.140625" style="34"/>
    <col min="4353" max="4353" width="2.42578125" style="34" customWidth="1"/>
    <col min="4354" max="4354" width="1.85546875" style="34" customWidth="1"/>
    <col min="4355" max="4355" width="2.7109375" style="34" customWidth="1"/>
    <col min="4356" max="4356" width="6.85546875" style="34" customWidth="1"/>
    <col min="4357" max="4357" width="13.5703125" style="34" customWidth="1"/>
    <col min="4358" max="4358" width="0.5703125" style="34" customWidth="1"/>
    <col min="4359" max="4359" width="2.5703125" style="34" customWidth="1"/>
    <col min="4360" max="4360" width="2.7109375" style="34" customWidth="1"/>
    <col min="4361" max="4361" width="9.7109375" style="34" customWidth="1"/>
    <col min="4362" max="4362" width="13.5703125" style="34" customWidth="1"/>
    <col min="4363" max="4363" width="0.7109375" style="34" customWidth="1"/>
    <col min="4364" max="4364" width="2.42578125" style="34" customWidth="1"/>
    <col min="4365" max="4365" width="2.85546875" style="34" customWidth="1"/>
    <col min="4366" max="4366" width="2" style="34" customWidth="1"/>
    <col min="4367" max="4367" width="12.7109375" style="34" customWidth="1"/>
    <col min="4368" max="4368" width="2.85546875" style="34" customWidth="1"/>
    <col min="4369" max="4369" width="2" style="34" customWidth="1"/>
    <col min="4370" max="4370" width="13.5703125" style="34" customWidth="1"/>
    <col min="4371" max="4371" width="0.5703125" style="34" customWidth="1"/>
    <col min="4372" max="4608" width="9.140625" style="34"/>
    <col min="4609" max="4609" width="2.42578125" style="34" customWidth="1"/>
    <col min="4610" max="4610" width="1.85546875" style="34" customWidth="1"/>
    <col min="4611" max="4611" width="2.7109375" style="34" customWidth="1"/>
    <col min="4612" max="4612" width="6.85546875" style="34" customWidth="1"/>
    <col min="4613" max="4613" width="13.5703125" style="34" customWidth="1"/>
    <col min="4614" max="4614" width="0.5703125" style="34" customWidth="1"/>
    <col min="4615" max="4615" width="2.5703125" style="34" customWidth="1"/>
    <col min="4616" max="4616" width="2.7109375" style="34" customWidth="1"/>
    <col min="4617" max="4617" width="9.7109375" style="34" customWidth="1"/>
    <col min="4618" max="4618" width="13.5703125" style="34" customWidth="1"/>
    <col min="4619" max="4619" width="0.7109375" style="34" customWidth="1"/>
    <col min="4620" max="4620" width="2.42578125" style="34" customWidth="1"/>
    <col min="4621" max="4621" width="2.85546875" style="34" customWidth="1"/>
    <col min="4622" max="4622" width="2" style="34" customWidth="1"/>
    <col min="4623" max="4623" width="12.7109375" style="34" customWidth="1"/>
    <col min="4624" max="4624" width="2.85546875" style="34" customWidth="1"/>
    <col min="4625" max="4625" width="2" style="34" customWidth="1"/>
    <col min="4626" max="4626" width="13.5703125" style="34" customWidth="1"/>
    <col min="4627" max="4627" width="0.5703125" style="34" customWidth="1"/>
    <col min="4628" max="4864" width="9.140625" style="34"/>
    <col min="4865" max="4865" width="2.42578125" style="34" customWidth="1"/>
    <col min="4866" max="4866" width="1.85546875" style="34" customWidth="1"/>
    <col min="4867" max="4867" width="2.7109375" style="34" customWidth="1"/>
    <col min="4868" max="4868" width="6.85546875" style="34" customWidth="1"/>
    <col min="4869" max="4869" width="13.5703125" style="34" customWidth="1"/>
    <col min="4870" max="4870" width="0.5703125" style="34" customWidth="1"/>
    <col min="4871" max="4871" width="2.5703125" style="34" customWidth="1"/>
    <col min="4872" max="4872" width="2.7109375" style="34" customWidth="1"/>
    <col min="4873" max="4873" width="9.7109375" style="34" customWidth="1"/>
    <col min="4874" max="4874" width="13.5703125" style="34" customWidth="1"/>
    <col min="4875" max="4875" width="0.7109375" style="34" customWidth="1"/>
    <col min="4876" max="4876" width="2.42578125" style="34" customWidth="1"/>
    <col min="4877" max="4877" width="2.85546875" style="34" customWidth="1"/>
    <col min="4878" max="4878" width="2" style="34" customWidth="1"/>
    <col min="4879" max="4879" width="12.7109375" style="34" customWidth="1"/>
    <col min="4880" max="4880" width="2.85546875" style="34" customWidth="1"/>
    <col min="4881" max="4881" width="2" style="34" customWidth="1"/>
    <col min="4882" max="4882" width="13.5703125" style="34" customWidth="1"/>
    <col min="4883" max="4883" width="0.5703125" style="34" customWidth="1"/>
    <col min="4884" max="5120" width="9.140625" style="34"/>
    <col min="5121" max="5121" width="2.42578125" style="34" customWidth="1"/>
    <col min="5122" max="5122" width="1.85546875" style="34" customWidth="1"/>
    <col min="5123" max="5123" width="2.7109375" style="34" customWidth="1"/>
    <col min="5124" max="5124" width="6.85546875" style="34" customWidth="1"/>
    <col min="5125" max="5125" width="13.5703125" style="34" customWidth="1"/>
    <col min="5126" max="5126" width="0.5703125" style="34" customWidth="1"/>
    <col min="5127" max="5127" width="2.5703125" style="34" customWidth="1"/>
    <col min="5128" max="5128" width="2.7109375" style="34" customWidth="1"/>
    <col min="5129" max="5129" width="9.7109375" style="34" customWidth="1"/>
    <col min="5130" max="5130" width="13.5703125" style="34" customWidth="1"/>
    <col min="5131" max="5131" width="0.7109375" style="34" customWidth="1"/>
    <col min="5132" max="5132" width="2.42578125" style="34" customWidth="1"/>
    <col min="5133" max="5133" width="2.85546875" style="34" customWidth="1"/>
    <col min="5134" max="5134" width="2" style="34" customWidth="1"/>
    <col min="5135" max="5135" width="12.7109375" style="34" customWidth="1"/>
    <col min="5136" max="5136" width="2.85546875" style="34" customWidth="1"/>
    <col min="5137" max="5137" width="2" style="34" customWidth="1"/>
    <col min="5138" max="5138" width="13.5703125" style="34" customWidth="1"/>
    <col min="5139" max="5139" width="0.5703125" style="34" customWidth="1"/>
    <col min="5140" max="5376" width="9.140625" style="34"/>
    <col min="5377" max="5377" width="2.42578125" style="34" customWidth="1"/>
    <col min="5378" max="5378" width="1.85546875" style="34" customWidth="1"/>
    <col min="5379" max="5379" width="2.7109375" style="34" customWidth="1"/>
    <col min="5380" max="5380" width="6.85546875" style="34" customWidth="1"/>
    <col min="5381" max="5381" width="13.5703125" style="34" customWidth="1"/>
    <col min="5382" max="5382" width="0.5703125" style="34" customWidth="1"/>
    <col min="5383" max="5383" width="2.5703125" style="34" customWidth="1"/>
    <col min="5384" max="5384" width="2.7109375" style="34" customWidth="1"/>
    <col min="5385" max="5385" width="9.7109375" style="34" customWidth="1"/>
    <col min="5386" max="5386" width="13.5703125" style="34" customWidth="1"/>
    <col min="5387" max="5387" width="0.7109375" style="34" customWidth="1"/>
    <col min="5388" max="5388" width="2.42578125" style="34" customWidth="1"/>
    <col min="5389" max="5389" width="2.85546875" style="34" customWidth="1"/>
    <col min="5390" max="5390" width="2" style="34" customWidth="1"/>
    <col min="5391" max="5391" width="12.7109375" style="34" customWidth="1"/>
    <col min="5392" max="5392" width="2.85546875" style="34" customWidth="1"/>
    <col min="5393" max="5393" width="2" style="34" customWidth="1"/>
    <col min="5394" max="5394" width="13.5703125" style="34" customWidth="1"/>
    <col min="5395" max="5395" width="0.5703125" style="34" customWidth="1"/>
    <col min="5396" max="5632" width="9.140625" style="34"/>
    <col min="5633" max="5633" width="2.42578125" style="34" customWidth="1"/>
    <col min="5634" max="5634" width="1.85546875" style="34" customWidth="1"/>
    <col min="5635" max="5635" width="2.7109375" style="34" customWidth="1"/>
    <col min="5636" max="5636" width="6.85546875" style="34" customWidth="1"/>
    <col min="5637" max="5637" width="13.5703125" style="34" customWidth="1"/>
    <col min="5638" max="5638" width="0.5703125" style="34" customWidth="1"/>
    <col min="5639" max="5639" width="2.5703125" style="34" customWidth="1"/>
    <col min="5640" max="5640" width="2.7109375" style="34" customWidth="1"/>
    <col min="5641" max="5641" width="9.7109375" style="34" customWidth="1"/>
    <col min="5642" max="5642" width="13.5703125" style="34" customWidth="1"/>
    <col min="5643" max="5643" width="0.7109375" style="34" customWidth="1"/>
    <col min="5644" max="5644" width="2.42578125" style="34" customWidth="1"/>
    <col min="5645" max="5645" width="2.85546875" style="34" customWidth="1"/>
    <col min="5646" max="5646" width="2" style="34" customWidth="1"/>
    <col min="5647" max="5647" width="12.7109375" style="34" customWidth="1"/>
    <col min="5648" max="5648" width="2.85546875" style="34" customWidth="1"/>
    <col min="5649" max="5649" width="2" style="34" customWidth="1"/>
    <col min="5650" max="5650" width="13.5703125" style="34" customWidth="1"/>
    <col min="5651" max="5651" width="0.5703125" style="34" customWidth="1"/>
    <col min="5652" max="5888" width="9.140625" style="34"/>
    <col min="5889" max="5889" width="2.42578125" style="34" customWidth="1"/>
    <col min="5890" max="5890" width="1.85546875" style="34" customWidth="1"/>
    <col min="5891" max="5891" width="2.7109375" style="34" customWidth="1"/>
    <col min="5892" max="5892" width="6.85546875" style="34" customWidth="1"/>
    <col min="5893" max="5893" width="13.5703125" style="34" customWidth="1"/>
    <col min="5894" max="5894" width="0.5703125" style="34" customWidth="1"/>
    <col min="5895" max="5895" width="2.5703125" style="34" customWidth="1"/>
    <col min="5896" max="5896" width="2.7109375" style="34" customWidth="1"/>
    <col min="5897" max="5897" width="9.7109375" style="34" customWidth="1"/>
    <col min="5898" max="5898" width="13.5703125" style="34" customWidth="1"/>
    <col min="5899" max="5899" width="0.7109375" style="34" customWidth="1"/>
    <col min="5900" max="5900" width="2.42578125" style="34" customWidth="1"/>
    <col min="5901" max="5901" width="2.85546875" style="34" customWidth="1"/>
    <col min="5902" max="5902" width="2" style="34" customWidth="1"/>
    <col min="5903" max="5903" width="12.7109375" style="34" customWidth="1"/>
    <col min="5904" max="5904" width="2.85546875" style="34" customWidth="1"/>
    <col min="5905" max="5905" width="2" style="34" customWidth="1"/>
    <col min="5906" max="5906" width="13.5703125" style="34" customWidth="1"/>
    <col min="5907" max="5907" width="0.5703125" style="34" customWidth="1"/>
    <col min="5908" max="6144" width="9.140625" style="34"/>
    <col min="6145" max="6145" width="2.42578125" style="34" customWidth="1"/>
    <col min="6146" max="6146" width="1.85546875" style="34" customWidth="1"/>
    <col min="6147" max="6147" width="2.7109375" style="34" customWidth="1"/>
    <col min="6148" max="6148" width="6.85546875" style="34" customWidth="1"/>
    <col min="6149" max="6149" width="13.5703125" style="34" customWidth="1"/>
    <col min="6150" max="6150" width="0.5703125" style="34" customWidth="1"/>
    <col min="6151" max="6151" width="2.5703125" style="34" customWidth="1"/>
    <col min="6152" max="6152" width="2.7109375" style="34" customWidth="1"/>
    <col min="6153" max="6153" width="9.7109375" style="34" customWidth="1"/>
    <col min="6154" max="6154" width="13.5703125" style="34" customWidth="1"/>
    <col min="6155" max="6155" width="0.7109375" style="34" customWidth="1"/>
    <col min="6156" max="6156" width="2.42578125" style="34" customWidth="1"/>
    <col min="6157" max="6157" width="2.85546875" style="34" customWidth="1"/>
    <col min="6158" max="6158" width="2" style="34" customWidth="1"/>
    <col min="6159" max="6159" width="12.7109375" style="34" customWidth="1"/>
    <col min="6160" max="6160" width="2.85546875" style="34" customWidth="1"/>
    <col min="6161" max="6161" width="2" style="34" customWidth="1"/>
    <col min="6162" max="6162" width="13.5703125" style="34" customWidth="1"/>
    <col min="6163" max="6163" width="0.5703125" style="34" customWidth="1"/>
    <col min="6164" max="6400" width="9.140625" style="34"/>
    <col min="6401" max="6401" width="2.42578125" style="34" customWidth="1"/>
    <col min="6402" max="6402" width="1.85546875" style="34" customWidth="1"/>
    <col min="6403" max="6403" width="2.7109375" style="34" customWidth="1"/>
    <col min="6404" max="6404" width="6.85546875" style="34" customWidth="1"/>
    <col min="6405" max="6405" width="13.5703125" style="34" customWidth="1"/>
    <col min="6406" max="6406" width="0.5703125" style="34" customWidth="1"/>
    <col min="6407" max="6407" width="2.5703125" style="34" customWidth="1"/>
    <col min="6408" max="6408" width="2.7109375" style="34" customWidth="1"/>
    <col min="6409" max="6409" width="9.7109375" style="34" customWidth="1"/>
    <col min="6410" max="6410" width="13.5703125" style="34" customWidth="1"/>
    <col min="6411" max="6411" width="0.7109375" style="34" customWidth="1"/>
    <col min="6412" max="6412" width="2.42578125" style="34" customWidth="1"/>
    <col min="6413" max="6413" width="2.85546875" style="34" customWidth="1"/>
    <col min="6414" max="6414" width="2" style="34" customWidth="1"/>
    <col min="6415" max="6415" width="12.7109375" style="34" customWidth="1"/>
    <col min="6416" max="6416" width="2.85546875" style="34" customWidth="1"/>
    <col min="6417" max="6417" width="2" style="34" customWidth="1"/>
    <col min="6418" max="6418" width="13.5703125" style="34" customWidth="1"/>
    <col min="6419" max="6419" width="0.5703125" style="34" customWidth="1"/>
    <col min="6420" max="6656" width="9.140625" style="34"/>
    <col min="6657" max="6657" width="2.42578125" style="34" customWidth="1"/>
    <col min="6658" max="6658" width="1.85546875" style="34" customWidth="1"/>
    <col min="6659" max="6659" width="2.7109375" style="34" customWidth="1"/>
    <col min="6660" max="6660" width="6.85546875" style="34" customWidth="1"/>
    <col min="6661" max="6661" width="13.5703125" style="34" customWidth="1"/>
    <col min="6662" max="6662" width="0.5703125" style="34" customWidth="1"/>
    <col min="6663" max="6663" width="2.5703125" style="34" customWidth="1"/>
    <col min="6664" max="6664" width="2.7109375" style="34" customWidth="1"/>
    <col min="6665" max="6665" width="9.7109375" style="34" customWidth="1"/>
    <col min="6666" max="6666" width="13.5703125" style="34" customWidth="1"/>
    <col min="6667" max="6667" width="0.7109375" style="34" customWidth="1"/>
    <col min="6668" max="6668" width="2.42578125" style="34" customWidth="1"/>
    <col min="6669" max="6669" width="2.85546875" style="34" customWidth="1"/>
    <col min="6670" max="6670" width="2" style="34" customWidth="1"/>
    <col min="6671" max="6671" width="12.7109375" style="34" customWidth="1"/>
    <col min="6672" max="6672" width="2.85546875" style="34" customWidth="1"/>
    <col min="6673" max="6673" width="2" style="34" customWidth="1"/>
    <col min="6674" max="6674" width="13.5703125" style="34" customWidth="1"/>
    <col min="6675" max="6675" width="0.5703125" style="34" customWidth="1"/>
    <col min="6676" max="6912" width="9.140625" style="34"/>
    <col min="6913" max="6913" width="2.42578125" style="34" customWidth="1"/>
    <col min="6914" max="6914" width="1.85546875" style="34" customWidth="1"/>
    <col min="6915" max="6915" width="2.7109375" style="34" customWidth="1"/>
    <col min="6916" max="6916" width="6.85546875" style="34" customWidth="1"/>
    <col min="6917" max="6917" width="13.5703125" style="34" customWidth="1"/>
    <col min="6918" max="6918" width="0.5703125" style="34" customWidth="1"/>
    <col min="6919" max="6919" width="2.5703125" style="34" customWidth="1"/>
    <col min="6920" max="6920" width="2.7109375" style="34" customWidth="1"/>
    <col min="6921" max="6921" width="9.7109375" style="34" customWidth="1"/>
    <col min="6922" max="6922" width="13.5703125" style="34" customWidth="1"/>
    <col min="6923" max="6923" width="0.7109375" style="34" customWidth="1"/>
    <col min="6924" max="6924" width="2.42578125" style="34" customWidth="1"/>
    <col min="6925" max="6925" width="2.85546875" style="34" customWidth="1"/>
    <col min="6926" max="6926" width="2" style="34" customWidth="1"/>
    <col min="6927" max="6927" width="12.7109375" style="34" customWidth="1"/>
    <col min="6928" max="6928" width="2.85546875" style="34" customWidth="1"/>
    <col min="6929" max="6929" width="2" style="34" customWidth="1"/>
    <col min="6930" max="6930" width="13.5703125" style="34" customWidth="1"/>
    <col min="6931" max="6931" width="0.5703125" style="34" customWidth="1"/>
    <col min="6932" max="7168" width="9.140625" style="34"/>
    <col min="7169" max="7169" width="2.42578125" style="34" customWidth="1"/>
    <col min="7170" max="7170" width="1.85546875" style="34" customWidth="1"/>
    <col min="7171" max="7171" width="2.7109375" style="34" customWidth="1"/>
    <col min="7172" max="7172" width="6.85546875" style="34" customWidth="1"/>
    <col min="7173" max="7173" width="13.5703125" style="34" customWidth="1"/>
    <col min="7174" max="7174" width="0.5703125" style="34" customWidth="1"/>
    <col min="7175" max="7175" width="2.5703125" style="34" customWidth="1"/>
    <col min="7176" max="7176" width="2.7109375" style="34" customWidth="1"/>
    <col min="7177" max="7177" width="9.7109375" style="34" customWidth="1"/>
    <col min="7178" max="7178" width="13.5703125" style="34" customWidth="1"/>
    <col min="7179" max="7179" width="0.7109375" style="34" customWidth="1"/>
    <col min="7180" max="7180" width="2.42578125" style="34" customWidth="1"/>
    <col min="7181" max="7181" width="2.85546875" style="34" customWidth="1"/>
    <col min="7182" max="7182" width="2" style="34" customWidth="1"/>
    <col min="7183" max="7183" width="12.7109375" style="34" customWidth="1"/>
    <col min="7184" max="7184" width="2.85546875" style="34" customWidth="1"/>
    <col min="7185" max="7185" width="2" style="34" customWidth="1"/>
    <col min="7186" max="7186" width="13.5703125" style="34" customWidth="1"/>
    <col min="7187" max="7187" width="0.5703125" style="34" customWidth="1"/>
    <col min="7188" max="7424" width="9.140625" style="34"/>
    <col min="7425" max="7425" width="2.42578125" style="34" customWidth="1"/>
    <col min="7426" max="7426" width="1.85546875" style="34" customWidth="1"/>
    <col min="7427" max="7427" width="2.7109375" style="34" customWidth="1"/>
    <col min="7428" max="7428" width="6.85546875" style="34" customWidth="1"/>
    <col min="7429" max="7429" width="13.5703125" style="34" customWidth="1"/>
    <col min="7430" max="7430" width="0.5703125" style="34" customWidth="1"/>
    <col min="7431" max="7431" width="2.5703125" style="34" customWidth="1"/>
    <col min="7432" max="7432" width="2.7109375" style="34" customWidth="1"/>
    <col min="7433" max="7433" width="9.7109375" style="34" customWidth="1"/>
    <col min="7434" max="7434" width="13.5703125" style="34" customWidth="1"/>
    <col min="7435" max="7435" width="0.7109375" style="34" customWidth="1"/>
    <col min="7436" max="7436" width="2.42578125" style="34" customWidth="1"/>
    <col min="7437" max="7437" width="2.85546875" style="34" customWidth="1"/>
    <col min="7438" max="7438" width="2" style="34" customWidth="1"/>
    <col min="7439" max="7439" width="12.7109375" style="34" customWidth="1"/>
    <col min="7440" max="7440" width="2.85546875" style="34" customWidth="1"/>
    <col min="7441" max="7441" width="2" style="34" customWidth="1"/>
    <col min="7442" max="7442" width="13.5703125" style="34" customWidth="1"/>
    <col min="7443" max="7443" width="0.5703125" style="34" customWidth="1"/>
    <col min="7444" max="7680" width="9.140625" style="34"/>
    <col min="7681" max="7681" width="2.42578125" style="34" customWidth="1"/>
    <col min="7682" max="7682" width="1.85546875" style="34" customWidth="1"/>
    <col min="7683" max="7683" width="2.7109375" style="34" customWidth="1"/>
    <col min="7684" max="7684" width="6.85546875" style="34" customWidth="1"/>
    <col min="7685" max="7685" width="13.5703125" style="34" customWidth="1"/>
    <col min="7686" max="7686" width="0.5703125" style="34" customWidth="1"/>
    <col min="7687" max="7687" width="2.5703125" style="34" customWidth="1"/>
    <col min="7688" max="7688" width="2.7109375" style="34" customWidth="1"/>
    <col min="7689" max="7689" width="9.7109375" style="34" customWidth="1"/>
    <col min="7690" max="7690" width="13.5703125" style="34" customWidth="1"/>
    <col min="7691" max="7691" width="0.7109375" style="34" customWidth="1"/>
    <col min="7692" max="7692" width="2.42578125" style="34" customWidth="1"/>
    <col min="7693" max="7693" width="2.85546875" style="34" customWidth="1"/>
    <col min="7694" max="7694" width="2" style="34" customWidth="1"/>
    <col min="7695" max="7695" width="12.7109375" style="34" customWidth="1"/>
    <col min="7696" max="7696" width="2.85546875" style="34" customWidth="1"/>
    <col min="7697" max="7697" width="2" style="34" customWidth="1"/>
    <col min="7698" max="7698" width="13.5703125" style="34" customWidth="1"/>
    <col min="7699" max="7699" width="0.5703125" style="34" customWidth="1"/>
    <col min="7700" max="7936" width="9.140625" style="34"/>
    <col min="7937" max="7937" width="2.42578125" style="34" customWidth="1"/>
    <col min="7938" max="7938" width="1.85546875" style="34" customWidth="1"/>
    <col min="7939" max="7939" width="2.7109375" style="34" customWidth="1"/>
    <col min="7940" max="7940" width="6.85546875" style="34" customWidth="1"/>
    <col min="7941" max="7941" width="13.5703125" style="34" customWidth="1"/>
    <col min="7942" max="7942" width="0.5703125" style="34" customWidth="1"/>
    <col min="7943" max="7943" width="2.5703125" style="34" customWidth="1"/>
    <col min="7944" max="7944" width="2.7109375" style="34" customWidth="1"/>
    <col min="7945" max="7945" width="9.7109375" style="34" customWidth="1"/>
    <col min="7946" max="7946" width="13.5703125" style="34" customWidth="1"/>
    <col min="7947" max="7947" width="0.7109375" style="34" customWidth="1"/>
    <col min="7948" max="7948" width="2.42578125" style="34" customWidth="1"/>
    <col min="7949" max="7949" width="2.85546875" style="34" customWidth="1"/>
    <col min="7950" max="7950" width="2" style="34" customWidth="1"/>
    <col min="7951" max="7951" width="12.7109375" style="34" customWidth="1"/>
    <col min="7952" max="7952" width="2.85546875" style="34" customWidth="1"/>
    <col min="7953" max="7953" width="2" style="34" customWidth="1"/>
    <col min="7954" max="7954" width="13.5703125" style="34" customWidth="1"/>
    <col min="7955" max="7955" width="0.5703125" style="34" customWidth="1"/>
    <col min="7956" max="8192" width="9.140625" style="34"/>
    <col min="8193" max="8193" width="2.42578125" style="34" customWidth="1"/>
    <col min="8194" max="8194" width="1.85546875" style="34" customWidth="1"/>
    <col min="8195" max="8195" width="2.7109375" style="34" customWidth="1"/>
    <col min="8196" max="8196" width="6.85546875" style="34" customWidth="1"/>
    <col min="8197" max="8197" width="13.5703125" style="34" customWidth="1"/>
    <col min="8198" max="8198" width="0.5703125" style="34" customWidth="1"/>
    <col min="8199" max="8199" width="2.5703125" style="34" customWidth="1"/>
    <col min="8200" max="8200" width="2.7109375" style="34" customWidth="1"/>
    <col min="8201" max="8201" width="9.7109375" style="34" customWidth="1"/>
    <col min="8202" max="8202" width="13.5703125" style="34" customWidth="1"/>
    <col min="8203" max="8203" width="0.7109375" style="34" customWidth="1"/>
    <col min="8204" max="8204" width="2.42578125" style="34" customWidth="1"/>
    <col min="8205" max="8205" width="2.85546875" style="34" customWidth="1"/>
    <col min="8206" max="8206" width="2" style="34" customWidth="1"/>
    <col min="8207" max="8207" width="12.7109375" style="34" customWidth="1"/>
    <col min="8208" max="8208" width="2.85546875" style="34" customWidth="1"/>
    <col min="8209" max="8209" width="2" style="34" customWidth="1"/>
    <col min="8210" max="8210" width="13.5703125" style="34" customWidth="1"/>
    <col min="8211" max="8211" width="0.5703125" style="34" customWidth="1"/>
    <col min="8212" max="8448" width="9.140625" style="34"/>
    <col min="8449" max="8449" width="2.42578125" style="34" customWidth="1"/>
    <col min="8450" max="8450" width="1.85546875" style="34" customWidth="1"/>
    <col min="8451" max="8451" width="2.7109375" style="34" customWidth="1"/>
    <col min="8452" max="8452" width="6.85546875" style="34" customWidth="1"/>
    <col min="8453" max="8453" width="13.5703125" style="34" customWidth="1"/>
    <col min="8454" max="8454" width="0.5703125" style="34" customWidth="1"/>
    <col min="8455" max="8455" width="2.5703125" style="34" customWidth="1"/>
    <col min="8456" max="8456" width="2.7109375" style="34" customWidth="1"/>
    <col min="8457" max="8457" width="9.7109375" style="34" customWidth="1"/>
    <col min="8458" max="8458" width="13.5703125" style="34" customWidth="1"/>
    <col min="8459" max="8459" width="0.7109375" style="34" customWidth="1"/>
    <col min="8460" max="8460" width="2.42578125" style="34" customWidth="1"/>
    <col min="8461" max="8461" width="2.85546875" style="34" customWidth="1"/>
    <col min="8462" max="8462" width="2" style="34" customWidth="1"/>
    <col min="8463" max="8463" width="12.7109375" style="34" customWidth="1"/>
    <col min="8464" max="8464" width="2.85546875" style="34" customWidth="1"/>
    <col min="8465" max="8465" width="2" style="34" customWidth="1"/>
    <col min="8466" max="8466" width="13.5703125" style="34" customWidth="1"/>
    <col min="8467" max="8467" width="0.5703125" style="34" customWidth="1"/>
    <col min="8468" max="8704" width="9.140625" style="34"/>
    <col min="8705" max="8705" width="2.42578125" style="34" customWidth="1"/>
    <col min="8706" max="8706" width="1.85546875" style="34" customWidth="1"/>
    <col min="8707" max="8707" width="2.7109375" style="34" customWidth="1"/>
    <col min="8708" max="8708" width="6.85546875" style="34" customWidth="1"/>
    <col min="8709" max="8709" width="13.5703125" style="34" customWidth="1"/>
    <col min="8710" max="8710" width="0.5703125" style="34" customWidth="1"/>
    <col min="8711" max="8711" width="2.5703125" style="34" customWidth="1"/>
    <col min="8712" max="8712" width="2.7109375" style="34" customWidth="1"/>
    <col min="8713" max="8713" width="9.7109375" style="34" customWidth="1"/>
    <col min="8714" max="8714" width="13.5703125" style="34" customWidth="1"/>
    <col min="8715" max="8715" width="0.7109375" style="34" customWidth="1"/>
    <col min="8716" max="8716" width="2.42578125" style="34" customWidth="1"/>
    <col min="8717" max="8717" width="2.85546875" style="34" customWidth="1"/>
    <col min="8718" max="8718" width="2" style="34" customWidth="1"/>
    <col min="8719" max="8719" width="12.7109375" style="34" customWidth="1"/>
    <col min="8720" max="8720" width="2.85546875" style="34" customWidth="1"/>
    <col min="8721" max="8721" width="2" style="34" customWidth="1"/>
    <col min="8722" max="8722" width="13.5703125" style="34" customWidth="1"/>
    <col min="8723" max="8723" width="0.5703125" style="34" customWidth="1"/>
    <col min="8724" max="8960" width="9.140625" style="34"/>
    <col min="8961" max="8961" width="2.42578125" style="34" customWidth="1"/>
    <col min="8962" max="8962" width="1.85546875" style="34" customWidth="1"/>
    <col min="8963" max="8963" width="2.7109375" style="34" customWidth="1"/>
    <col min="8964" max="8964" width="6.85546875" style="34" customWidth="1"/>
    <col min="8965" max="8965" width="13.5703125" style="34" customWidth="1"/>
    <col min="8966" max="8966" width="0.5703125" style="34" customWidth="1"/>
    <col min="8967" max="8967" width="2.5703125" style="34" customWidth="1"/>
    <col min="8968" max="8968" width="2.7109375" style="34" customWidth="1"/>
    <col min="8969" max="8969" width="9.7109375" style="34" customWidth="1"/>
    <col min="8970" max="8970" width="13.5703125" style="34" customWidth="1"/>
    <col min="8971" max="8971" width="0.7109375" style="34" customWidth="1"/>
    <col min="8972" max="8972" width="2.42578125" style="34" customWidth="1"/>
    <col min="8973" max="8973" width="2.85546875" style="34" customWidth="1"/>
    <col min="8974" max="8974" width="2" style="34" customWidth="1"/>
    <col min="8975" max="8975" width="12.7109375" style="34" customWidth="1"/>
    <col min="8976" max="8976" width="2.85546875" style="34" customWidth="1"/>
    <col min="8977" max="8977" width="2" style="34" customWidth="1"/>
    <col min="8978" max="8978" width="13.5703125" style="34" customWidth="1"/>
    <col min="8979" max="8979" width="0.5703125" style="34" customWidth="1"/>
    <col min="8980" max="9216" width="9.140625" style="34"/>
    <col min="9217" max="9217" width="2.42578125" style="34" customWidth="1"/>
    <col min="9218" max="9218" width="1.85546875" style="34" customWidth="1"/>
    <col min="9219" max="9219" width="2.7109375" style="34" customWidth="1"/>
    <col min="9220" max="9220" width="6.85546875" style="34" customWidth="1"/>
    <col min="9221" max="9221" width="13.5703125" style="34" customWidth="1"/>
    <col min="9222" max="9222" width="0.5703125" style="34" customWidth="1"/>
    <col min="9223" max="9223" width="2.5703125" style="34" customWidth="1"/>
    <col min="9224" max="9224" width="2.7109375" style="34" customWidth="1"/>
    <col min="9225" max="9225" width="9.7109375" style="34" customWidth="1"/>
    <col min="9226" max="9226" width="13.5703125" style="34" customWidth="1"/>
    <col min="9227" max="9227" width="0.7109375" style="34" customWidth="1"/>
    <col min="9228" max="9228" width="2.42578125" style="34" customWidth="1"/>
    <col min="9229" max="9229" width="2.85546875" style="34" customWidth="1"/>
    <col min="9230" max="9230" width="2" style="34" customWidth="1"/>
    <col min="9231" max="9231" width="12.7109375" style="34" customWidth="1"/>
    <col min="9232" max="9232" width="2.85546875" style="34" customWidth="1"/>
    <col min="9233" max="9233" width="2" style="34" customWidth="1"/>
    <col min="9234" max="9234" width="13.5703125" style="34" customWidth="1"/>
    <col min="9235" max="9235" width="0.5703125" style="34" customWidth="1"/>
    <col min="9236" max="9472" width="9.140625" style="34"/>
    <col min="9473" max="9473" width="2.42578125" style="34" customWidth="1"/>
    <col min="9474" max="9474" width="1.85546875" style="34" customWidth="1"/>
    <col min="9475" max="9475" width="2.7109375" style="34" customWidth="1"/>
    <col min="9476" max="9476" width="6.85546875" style="34" customWidth="1"/>
    <col min="9477" max="9477" width="13.5703125" style="34" customWidth="1"/>
    <col min="9478" max="9478" width="0.5703125" style="34" customWidth="1"/>
    <col min="9479" max="9479" width="2.5703125" style="34" customWidth="1"/>
    <col min="9480" max="9480" width="2.7109375" style="34" customWidth="1"/>
    <col min="9481" max="9481" width="9.7109375" style="34" customWidth="1"/>
    <col min="9482" max="9482" width="13.5703125" style="34" customWidth="1"/>
    <col min="9483" max="9483" width="0.7109375" style="34" customWidth="1"/>
    <col min="9484" max="9484" width="2.42578125" style="34" customWidth="1"/>
    <col min="9485" max="9485" width="2.85546875" style="34" customWidth="1"/>
    <col min="9486" max="9486" width="2" style="34" customWidth="1"/>
    <col min="9487" max="9487" width="12.7109375" style="34" customWidth="1"/>
    <col min="9488" max="9488" width="2.85546875" style="34" customWidth="1"/>
    <col min="9489" max="9489" width="2" style="34" customWidth="1"/>
    <col min="9490" max="9490" width="13.5703125" style="34" customWidth="1"/>
    <col min="9491" max="9491" width="0.5703125" style="34" customWidth="1"/>
    <col min="9492" max="9728" width="9.140625" style="34"/>
    <col min="9729" max="9729" width="2.42578125" style="34" customWidth="1"/>
    <col min="9730" max="9730" width="1.85546875" style="34" customWidth="1"/>
    <col min="9731" max="9731" width="2.7109375" style="34" customWidth="1"/>
    <col min="9732" max="9732" width="6.85546875" style="34" customWidth="1"/>
    <col min="9733" max="9733" width="13.5703125" style="34" customWidth="1"/>
    <col min="9734" max="9734" width="0.5703125" style="34" customWidth="1"/>
    <col min="9735" max="9735" width="2.5703125" style="34" customWidth="1"/>
    <col min="9736" max="9736" width="2.7109375" style="34" customWidth="1"/>
    <col min="9737" max="9737" width="9.7109375" style="34" customWidth="1"/>
    <col min="9738" max="9738" width="13.5703125" style="34" customWidth="1"/>
    <col min="9739" max="9739" width="0.7109375" style="34" customWidth="1"/>
    <col min="9740" max="9740" width="2.42578125" style="34" customWidth="1"/>
    <col min="9741" max="9741" width="2.85546875" style="34" customWidth="1"/>
    <col min="9742" max="9742" width="2" style="34" customWidth="1"/>
    <col min="9743" max="9743" width="12.7109375" style="34" customWidth="1"/>
    <col min="9744" max="9744" width="2.85546875" style="34" customWidth="1"/>
    <col min="9745" max="9745" width="2" style="34" customWidth="1"/>
    <col min="9746" max="9746" width="13.5703125" style="34" customWidth="1"/>
    <col min="9747" max="9747" width="0.5703125" style="34" customWidth="1"/>
    <col min="9748" max="9984" width="9.140625" style="34"/>
    <col min="9985" max="9985" width="2.42578125" style="34" customWidth="1"/>
    <col min="9986" max="9986" width="1.85546875" style="34" customWidth="1"/>
    <col min="9987" max="9987" width="2.7109375" style="34" customWidth="1"/>
    <col min="9988" max="9988" width="6.85546875" style="34" customWidth="1"/>
    <col min="9989" max="9989" width="13.5703125" style="34" customWidth="1"/>
    <col min="9990" max="9990" width="0.5703125" style="34" customWidth="1"/>
    <col min="9991" max="9991" width="2.5703125" style="34" customWidth="1"/>
    <col min="9992" max="9992" width="2.7109375" style="34" customWidth="1"/>
    <col min="9993" max="9993" width="9.7109375" style="34" customWidth="1"/>
    <col min="9994" max="9994" width="13.5703125" style="34" customWidth="1"/>
    <col min="9995" max="9995" width="0.7109375" style="34" customWidth="1"/>
    <col min="9996" max="9996" width="2.42578125" style="34" customWidth="1"/>
    <col min="9997" max="9997" width="2.85546875" style="34" customWidth="1"/>
    <col min="9998" max="9998" width="2" style="34" customWidth="1"/>
    <col min="9999" max="9999" width="12.7109375" style="34" customWidth="1"/>
    <col min="10000" max="10000" width="2.85546875" style="34" customWidth="1"/>
    <col min="10001" max="10001" width="2" style="34" customWidth="1"/>
    <col min="10002" max="10002" width="13.5703125" style="34" customWidth="1"/>
    <col min="10003" max="10003" width="0.5703125" style="34" customWidth="1"/>
    <col min="10004" max="10240" width="9.140625" style="34"/>
    <col min="10241" max="10241" width="2.42578125" style="34" customWidth="1"/>
    <col min="10242" max="10242" width="1.85546875" style="34" customWidth="1"/>
    <col min="10243" max="10243" width="2.7109375" style="34" customWidth="1"/>
    <col min="10244" max="10244" width="6.85546875" style="34" customWidth="1"/>
    <col min="10245" max="10245" width="13.5703125" style="34" customWidth="1"/>
    <col min="10246" max="10246" width="0.5703125" style="34" customWidth="1"/>
    <col min="10247" max="10247" width="2.5703125" style="34" customWidth="1"/>
    <col min="10248" max="10248" width="2.7109375" style="34" customWidth="1"/>
    <col min="10249" max="10249" width="9.7109375" style="34" customWidth="1"/>
    <col min="10250" max="10250" width="13.5703125" style="34" customWidth="1"/>
    <col min="10251" max="10251" width="0.7109375" style="34" customWidth="1"/>
    <col min="10252" max="10252" width="2.42578125" style="34" customWidth="1"/>
    <col min="10253" max="10253" width="2.85546875" style="34" customWidth="1"/>
    <col min="10254" max="10254" width="2" style="34" customWidth="1"/>
    <col min="10255" max="10255" width="12.7109375" style="34" customWidth="1"/>
    <col min="10256" max="10256" width="2.85546875" style="34" customWidth="1"/>
    <col min="10257" max="10257" width="2" style="34" customWidth="1"/>
    <col min="10258" max="10258" width="13.5703125" style="34" customWidth="1"/>
    <col min="10259" max="10259" width="0.5703125" style="34" customWidth="1"/>
    <col min="10260" max="10496" width="9.140625" style="34"/>
    <col min="10497" max="10497" width="2.42578125" style="34" customWidth="1"/>
    <col min="10498" max="10498" width="1.85546875" style="34" customWidth="1"/>
    <col min="10499" max="10499" width="2.7109375" style="34" customWidth="1"/>
    <col min="10500" max="10500" width="6.85546875" style="34" customWidth="1"/>
    <col min="10501" max="10501" width="13.5703125" style="34" customWidth="1"/>
    <col min="10502" max="10502" width="0.5703125" style="34" customWidth="1"/>
    <col min="10503" max="10503" width="2.5703125" style="34" customWidth="1"/>
    <col min="10504" max="10504" width="2.7109375" style="34" customWidth="1"/>
    <col min="10505" max="10505" width="9.7109375" style="34" customWidth="1"/>
    <col min="10506" max="10506" width="13.5703125" style="34" customWidth="1"/>
    <col min="10507" max="10507" width="0.7109375" style="34" customWidth="1"/>
    <col min="10508" max="10508" width="2.42578125" style="34" customWidth="1"/>
    <col min="10509" max="10509" width="2.85546875" style="34" customWidth="1"/>
    <col min="10510" max="10510" width="2" style="34" customWidth="1"/>
    <col min="10511" max="10511" width="12.7109375" style="34" customWidth="1"/>
    <col min="10512" max="10512" width="2.85546875" style="34" customWidth="1"/>
    <col min="10513" max="10513" width="2" style="34" customWidth="1"/>
    <col min="10514" max="10514" width="13.5703125" style="34" customWidth="1"/>
    <col min="10515" max="10515" width="0.5703125" style="34" customWidth="1"/>
    <col min="10516" max="10752" width="9.140625" style="34"/>
    <col min="10753" max="10753" width="2.42578125" style="34" customWidth="1"/>
    <col min="10754" max="10754" width="1.85546875" style="34" customWidth="1"/>
    <col min="10755" max="10755" width="2.7109375" style="34" customWidth="1"/>
    <col min="10756" max="10756" width="6.85546875" style="34" customWidth="1"/>
    <col min="10757" max="10757" width="13.5703125" style="34" customWidth="1"/>
    <col min="10758" max="10758" width="0.5703125" style="34" customWidth="1"/>
    <col min="10759" max="10759" width="2.5703125" style="34" customWidth="1"/>
    <col min="10760" max="10760" width="2.7109375" style="34" customWidth="1"/>
    <col min="10761" max="10761" width="9.7109375" style="34" customWidth="1"/>
    <col min="10762" max="10762" width="13.5703125" style="34" customWidth="1"/>
    <col min="10763" max="10763" width="0.7109375" style="34" customWidth="1"/>
    <col min="10764" max="10764" width="2.42578125" style="34" customWidth="1"/>
    <col min="10765" max="10765" width="2.85546875" style="34" customWidth="1"/>
    <col min="10766" max="10766" width="2" style="34" customWidth="1"/>
    <col min="10767" max="10767" width="12.7109375" style="34" customWidth="1"/>
    <col min="10768" max="10768" width="2.85546875" style="34" customWidth="1"/>
    <col min="10769" max="10769" width="2" style="34" customWidth="1"/>
    <col min="10770" max="10770" width="13.5703125" style="34" customWidth="1"/>
    <col min="10771" max="10771" width="0.5703125" style="34" customWidth="1"/>
    <col min="10772" max="11008" width="9.140625" style="34"/>
    <col min="11009" max="11009" width="2.42578125" style="34" customWidth="1"/>
    <col min="11010" max="11010" width="1.85546875" style="34" customWidth="1"/>
    <col min="11011" max="11011" width="2.7109375" style="34" customWidth="1"/>
    <col min="11012" max="11012" width="6.85546875" style="34" customWidth="1"/>
    <col min="11013" max="11013" width="13.5703125" style="34" customWidth="1"/>
    <col min="11014" max="11014" width="0.5703125" style="34" customWidth="1"/>
    <col min="11015" max="11015" width="2.5703125" style="34" customWidth="1"/>
    <col min="11016" max="11016" width="2.7109375" style="34" customWidth="1"/>
    <col min="11017" max="11017" width="9.7109375" style="34" customWidth="1"/>
    <col min="11018" max="11018" width="13.5703125" style="34" customWidth="1"/>
    <col min="11019" max="11019" width="0.7109375" style="34" customWidth="1"/>
    <col min="11020" max="11020" width="2.42578125" style="34" customWidth="1"/>
    <col min="11021" max="11021" width="2.85546875" style="34" customWidth="1"/>
    <col min="11022" max="11022" width="2" style="34" customWidth="1"/>
    <col min="11023" max="11023" width="12.7109375" style="34" customWidth="1"/>
    <col min="11024" max="11024" width="2.85546875" style="34" customWidth="1"/>
    <col min="11025" max="11025" width="2" style="34" customWidth="1"/>
    <col min="11026" max="11026" width="13.5703125" style="34" customWidth="1"/>
    <col min="11027" max="11027" width="0.5703125" style="34" customWidth="1"/>
    <col min="11028" max="11264" width="9.140625" style="34"/>
    <col min="11265" max="11265" width="2.42578125" style="34" customWidth="1"/>
    <col min="11266" max="11266" width="1.85546875" style="34" customWidth="1"/>
    <col min="11267" max="11267" width="2.7109375" style="34" customWidth="1"/>
    <col min="11268" max="11268" width="6.85546875" style="34" customWidth="1"/>
    <col min="11269" max="11269" width="13.5703125" style="34" customWidth="1"/>
    <col min="11270" max="11270" width="0.5703125" style="34" customWidth="1"/>
    <col min="11271" max="11271" width="2.5703125" style="34" customWidth="1"/>
    <col min="11272" max="11272" width="2.7109375" style="34" customWidth="1"/>
    <col min="11273" max="11273" width="9.7109375" style="34" customWidth="1"/>
    <col min="11274" max="11274" width="13.5703125" style="34" customWidth="1"/>
    <col min="11275" max="11275" width="0.7109375" style="34" customWidth="1"/>
    <col min="11276" max="11276" width="2.42578125" style="34" customWidth="1"/>
    <col min="11277" max="11277" width="2.85546875" style="34" customWidth="1"/>
    <col min="11278" max="11278" width="2" style="34" customWidth="1"/>
    <col min="11279" max="11279" width="12.7109375" style="34" customWidth="1"/>
    <col min="11280" max="11280" width="2.85546875" style="34" customWidth="1"/>
    <col min="11281" max="11281" width="2" style="34" customWidth="1"/>
    <col min="11282" max="11282" width="13.5703125" style="34" customWidth="1"/>
    <col min="11283" max="11283" width="0.5703125" style="34" customWidth="1"/>
    <col min="11284" max="11520" width="9.140625" style="34"/>
    <col min="11521" max="11521" width="2.42578125" style="34" customWidth="1"/>
    <col min="11522" max="11522" width="1.85546875" style="34" customWidth="1"/>
    <col min="11523" max="11523" width="2.7109375" style="34" customWidth="1"/>
    <col min="11524" max="11524" width="6.85546875" style="34" customWidth="1"/>
    <col min="11525" max="11525" width="13.5703125" style="34" customWidth="1"/>
    <col min="11526" max="11526" width="0.5703125" style="34" customWidth="1"/>
    <col min="11527" max="11527" width="2.5703125" style="34" customWidth="1"/>
    <col min="11528" max="11528" width="2.7109375" style="34" customWidth="1"/>
    <col min="11529" max="11529" width="9.7109375" style="34" customWidth="1"/>
    <col min="11530" max="11530" width="13.5703125" style="34" customWidth="1"/>
    <col min="11531" max="11531" width="0.7109375" style="34" customWidth="1"/>
    <col min="11532" max="11532" width="2.42578125" style="34" customWidth="1"/>
    <col min="11533" max="11533" width="2.85546875" style="34" customWidth="1"/>
    <col min="11534" max="11534" width="2" style="34" customWidth="1"/>
    <col min="11535" max="11535" width="12.7109375" style="34" customWidth="1"/>
    <col min="11536" max="11536" width="2.85546875" style="34" customWidth="1"/>
    <col min="11537" max="11537" width="2" style="34" customWidth="1"/>
    <col min="11538" max="11538" width="13.5703125" style="34" customWidth="1"/>
    <col min="11539" max="11539" width="0.5703125" style="34" customWidth="1"/>
    <col min="11540" max="11776" width="9.140625" style="34"/>
    <col min="11777" max="11777" width="2.42578125" style="34" customWidth="1"/>
    <col min="11778" max="11778" width="1.85546875" style="34" customWidth="1"/>
    <col min="11779" max="11779" width="2.7109375" style="34" customWidth="1"/>
    <col min="11780" max="11780" width="6.85546875" style="34" customWidth="1"/>
    <col min="11781" max="11781" width="13.5703125" style="34" customWidth="1"/>
    <col min="11782" max="11782" width="0.5703125" style="34" customWidth="1"/>
    <col min="11783" max="11783" width="2.5703125" style="34" customWidth="1"/>
    <col min="11784" max="11784" width="2.7109375" style="34" customWidth="1"/>
    <col min="11785" max="11785" width="9.7109375" style="34" customWidth="1"/>
    <col min="11786" max="11786" width="13.5703125" style="34" customWidth="1"/>
    <col min="11787" max="11787" width="0.7109375" style="34" customWidth="1"/>
    <col min="11788" max="11788" width="2.42578125" style="34" customWidth="1"/>
    <col min="11789" max="11789" width="2.85546875" style="34" customWidth="1"/>
    <col min="11790" max="11790" width="2" style="34" customWidth="1"/>
    <col min="11791" max="11791" width="12.7109375" style="34" customWidth="1"/>
    <col min="11792" max="11792" width="2.85546875" style="34" customWidth="1"/>
    <col min="11793" max="11793" width="2" style="34" customWidth="1"/>
    <col min="11794" max="11794" width="13.5703125" style="34" customWidth="1"/>
    <col min="11795" max="11795" width="0.5703125" style="34" customWidth="1"/>
    <col min="11796" max="12032" width="9.140625" style="34"/>
    <col min="12033" max="12033" width="2.42578125" style="34" customWidth="1"/>
    <col min="12034" max="12034" width="1.85546875" style="34" customWidth="1"/>
    <col min="12035" max="12035" width="2.7109375" style="34" customWidth="1"/>
    <col min="12036" max="12036" width="6.85546875" style="34" customWidth="1"/>
    <col min="12037" max="12037" width="13.5703125" style="34" customWidth="1"/>
    <col min="12038" max="12038" width="0.5703125" style="34" customWidth="1"/>
    <col min="12039" max="12039" width="2.5703125" style="34" customWidth="1"/>
    <col min="12040" max="12040" width="2.7109375" style="34" customWidth="1"/>
    <col min="12041" max="12041" width="9.7109375" style="34" customWidth="1"/>
    <col min="12042" max="12042" width="13.5703125" style="34" customWidth="1"/>
    <col min="12043" max="12043" width="0.7109375" style="34" customWidth="1"/>
    <col min="12044" max="12044" width="2.42578125" style="34" customWidth="1"/>
    <col min="12045" max="12045" width="2.85546875" style="34" customWidth="1"/>
    <col min="12046" max="12046" width="2" style="34" customWidth="1"/>
    <col min="12047" max="12047" width="12.7109375" style="34" customWidth="1"/>
    <col min="12048" max="12048" width="2.85546875" style="34" customWidth="1"/>
    <col min="12049" max="12049" width="2" style="34" customWidth="1"/>
    <col min="12050" max="12050" width="13.5703125" style="34" customWidth="1"/>
    <col min="12051" max="12051" width="0.5703125" style="34" customWidth="1"/>
    <col min="12052" max="12288" width="9.140625" style="34"/>
    <col min="12289" max="12289" width="2.42578125" style="34" customWidth="1"/>
    <col min="12290" max="12290" width="1.85546875" style="34" customWidth="1"/>
    <col min="12291" max="12291" width="2.7109375" style="34" customWidth="1"/>
    <col min="12292" max="12292" width="6.85546875" style="34" customWidth="1"/>
    <col min="12293" max="12293" width="13.5703125" style="34" customWidth="1"/>
    <col min="12294" max="12294" width="0.5703125" style="34" customWidth="1"/>
    <col min="12295" max="12295" width="2.5703125" style="34" customWidth="1"/>
    <col min="12296" max="12296" width="2.7109375" style="34" customWidth="1"/>
    <col min="12297" max="12297" width="9.7109375" style="34" customWidth="1"/>
    <col min="12298" max="12298" width="13.5703125" style="34" customWidth="1"/>
    <col min="12299" max="12299" width="0.7109375" style="34" customWidth="1"/>
    <col min="12300" max="12300" width="2.42578125" style="34" customWidth="1"/>
    <col min="12301" max="12301" width="2.85546875" style="34" customWidth="1"/>
    <col min="12302" max="12302" width="2" style="34" customWidth="1"/>
    <col min="12303" max="12303" width="12.7109375" style="34" customWidth="1"/>
    <col min="12304" max="12304" width="2.85546875" style="34" customWidth="1"/>
    <col min="12305" max="12305" width="2" style="34" customWidth="1"/>
    <col min="12306" max="12306" width="13.5703125" style="34" customWidth="1"/>
    <col min="12307" max="12307" width="0.5703125" style="34" customWidth="1"/>
    <col min="12308" max="12544" width="9.140625" style="34"/>
    <col min="12545" max="12545" width="2.42578125" style="34" customWidth="1"/>
    <col min="12546" max="12546" width="1.85546875" style="34" customWidth="1"/>
    <col min="12547" max="12547" width="2.7109375" style="34" customWidth="1"/>
    <col min="12548" max="12548" width="6.85546875" style="34" customWidth="1"/>
    <col min="12549" max="12549" width="13.5703125" style="34" customWidth="1"/>
    <col min="12550" max="12550" width="0.5703125" style="34" customWidth="1"/>
    <col min="12551" max="12551" width="2.5703125" style="34" customWidth="1"/>
    <col min="12552" max="12552" width="2.7109375" style="34" customWidth="1"/>
    <col min="12553" max="12553" width="9.7109375" style="34" customWidth="1"/>
    <col min="12554" max="12554" width="13.5703125" style="34" customWidth="1"/>
    <col min="12555" max="12555" width="0.7109375" style="34" customWidth="1"/>
    <col min="12556" max="12556" width="2.42578125" style="34" customWidth="1"/>
    <col min="12557" max="12557" width="2.85546875" style="34" customWidth="1"/>
    <col min="12558" max="12558" width="2" style="34" customWidth="1"/>
    <col min="12559" max="12559" width="12.7109375" style="34" customWidth="1"/>
    <col min="12560" max="12560" width="2.85546875" style="34" customWidth="1"/>
    <col min="12561" max="12561" width="2" style="34" customWidth="1"/>
    <col min="12562" max="12562" width="13.5703125" style="34" customWidth="1"/>
    <col min="12563" max="12563" width="0.5703125" style="34" customWidth="1"/>
    <col min="12564" max="12800" width="9.140625" style="34"/>
    <col min="12801" max="12801" width="2.42578125" style="34" customWidth="1"/>
    <col min="12802" max="12802" width="1.85546875" style="34" customWidth="1"/>
    <col min="12803" max="12803" width="2.7109375" style="34" customWidth="1"/>
    <col min="12804" max="12804" width="6.85546875" style="34" customWidth="1"/>
    <col min="12805" max="12805" width="13.5703125" style="34" customWidth="1"/>
    <col min="12806" max="12806" width="0.5703125" style="34" customWidth="1"/>
    <col min="12807" max="12807" width="2.5703125" style="34" customWidth="1"/>
    <col min="12808" max="12808" width="2.7109375" style="34" customWidth="1"/>
    <col min="12809" max="12809" width="9.7109375" style="34" customWidth="1"/>
    <col min="12810" max="12810" width="13.5703125" style="34" customWidth="1"/>
    <col min="12811" max="12811" width="0.7109375" style="34" customWidth="1"/>
    <col min="12812" max="12812" width="2.42578125" style="34" customWidth="1"/>
    <col min="12813" max="12813" width="2.85546875" style="34" customWidth="1"/>
    <col min="12814" max="12814" width="2" style="34" customWidth="1"/>
    <col min="12815" max="12815" width="12.7109375" style="34" customWidth="1"/>
    <col min="12816" max="12816" width="2.85546875" style="34" customWidth="1"/>
    <col min="12817" max="12817" width="2" style="34" customWidth="1"/>
    <col min="12818" max="12818" width="13.5703125" style="34" customWidth="1"/>
    <col min="12819" max="12819" width="0.5703125" style="34" customWidth="1"/>
    <col min="12820" max="13056" width="9.140625" style="34"/>
    <col min="13057" max="13057" width="2.42578125" style="34" customWidth="1"/>
    <col min="13058" max="13058" width="1.85546875" style="34" customWidth="1"/>
    <col min="13059" max="13059" width="2.7109375" style="34" customWidth="1"/>
    <col min="13060" max="13060" width="6.85546875" style="34" customWidth="1"/>
    <col min="13061" max="13061" width="13.5703125" style="34" customWidth="1"/>
    <col min="13062" max="13062" width="0.5703125" style="34" customWidth="1"/>
    <col min="13063" max="13063" width="2.5703125" style="34" customWidth="1"/>
    <col min="13064" max="13064" width="2.7109375" style="34" customWidth="1"/>
    <col min="13065" max="13065" width="9.7109375" style="34" customWidth="1"/>
    <col min="13066" max="13066" width="13.5703125" style="34" customWidth="1"/>
    <col min="13067" max="13067" width="0.7109375" style="34" customWidth="1"/>
    <col min="13068" max="13068" width="2.42578125" style="34" customWidth="1"/>
    <col min="13069" max="13069" width="2.85546875" style="34" customWidth="1"/>
    <col min="13070" max="13070" width="2" style="34" customWidth="1"/>
    <col min="13071" max="13071" width="12.7109375" style="34" customWidth="1"/>
    <col min="13072" max="13072" width="2.85546875" style="34" customWidth="1"/>
    <col min="13073" max="13073" width="2" style="34" customWidth="1"/>
    <col min="13074" max="13074" width="13.5703125" style="34" customWidth="1"/>
    <col min="13075" max="13075" width="0.5703125" style="34" customWidth="1"/>
    <col min="13076" max="13312" width="9.140625" style="34"/>
    <col min="13313" max="13313" width="2.42578125" style="34" customWidth="1"/>
    <col min="13314" max="13314" width="1.85546875" style="34" customWidth="1"/>
    <col min="13315" max="13315" width="2.7109375" style="34" customWidth="1"/>
    <col min="13316" max="13316" width="6.85546875" style="34" customWidth="1"/>
    <col min="13317" max="13317" width="13.5703125" style="34" customWidth="1"/>
    <col min="13318" max="13318" width="0.5703125" style="34" customWidth="1"/>
    <col min="13319" max="13319" width="2.5703125" style="34" customWidth="1"/>
    <col min="13320" max="13320" width="2.7109375" style="34" customWidth="1"/>
    <col min="13321" max="13321" width="9.7109375" style="34" customWidth="1"/>
    <col min="13322" max="13322" width="13.5703125" style="34" customWidth="1"/>
    <col min="13323" max="13323" width="0.7109375" style="34" customWidth="1"/>
    <col min="13324" max="13324" width="2.42578125" style="34" customWidth="1"/>
    <col min="13325" max="13325" width="2.85546875" style="34" customWidth="1"/>
    <col min="13326" max="13326" width="2" style="34" customWidth="1"/>
    <col min="13327" max="13327" width="12.7109375" style="34" customWidth="1"/>
    <col min="13328" max="13328" width="2.85546875" style="34" customWidth="1"/>
    <col min="13329" max="13329" width="2" style="34" customWidth="1"/>
    <col min="13330" max="13330" width="13.5703125" style="34" customWidth="1"/>
    <col min="13331" max="13331" width="0.5703125" style="34" customWidth="1"/>
    <col min="13332" max="13568" width="9.140625" style="34"/>
    <col min="13569" max="13569" width="2.42578125" style="34" customWidth="1"/>
    <col min="13570" max="13570" width="1.85546875" style="34" customWidth="1"/>
    <col min="13571" max="13571" width="2.7109375" style="34" customWidth="1"/>
    <col min="13572" max="13572" width="6.85546875" style="34" customWidth="1"/>
    <col min="13573" max="13573" width="13.5703125" style="34" customWidth="1"/>
    <col min="13574" max="13574" width="0.5703125" style="34" customWidth="1"/>
    <col min="13575" max="13575" width="2.5703125" style="34" customWidth="1"/>
    <col min="13576" max="13576" width="2.7109375" style="34" customWidth="1"/>
    <col min="13577" max="13577" width="9.7109375" style="34" customWidth="1"/>
    <col min="13578" max="13578" width="13.5703125" style="34" customWidth="1"/>
    <col min="13579" max="13579" width="0.7109375" style="34" customWidth="1"/>
    <col min="13580" max="13580" width="2.42578125" style="34" customWidth="1"/>
    <col min="13581" max="13581" width="2.85546875" style="34" customWidth="1"/>
    <col min="13582" max="13582" width="2" style="34" customWidth="1"/>
    <col min="13583" max="13583" width="12.7109375" style="34" customWidth="1"/>
    <col min="13584" max="13584" width="2.85546875" style="34" customWidth="1"/>
    <col min="13585" max="13585" width="2" style="34" customWidth="1"/>
    <col min="13586" max="13586" width="13.5703125" style="34" customWidth="1"/>
    <col min="13587" max="13587" width="0.5703125" style="34" customWidth="1"/>
    <col min="13588" max="13824" width="9.140625" style="34"/>
    <col min="13825" max="13825" width="2.42578125" style="34" customWidth="1"/>
    <col min="13826" max="13826" width="1.85546875" style="34" customWidth="1"/>
    <col min="13827" max="13827" width="2.7109375" style="34" customWidth="1"/>
    <col min="13828" max="13828" width="6.85546875" style="34" customWidth="1"/>
    <col min="13829" max="13829" width="13.5703125" style="34" customWidth="1"/>
    <col min="13830" max="13830" width="0.5703125" style="34" customWidth="1"/>
    <col min="13831" max="13831" width="2.5703125" style="34" customWidth="1"/>
    <col min="13832" max="13832" width="2.7109375" style="34" customWidth="1"/>
    <col min="13833" max="13833" width="9.7109375" style="34" customWidth="1"/>
    <col min="13834" max="13834" width="13.5703125" style="34" customWidth="1"/>
    <col min="13835" max="13835" width="0.7109375" style="34" customWidth="1"/>
    <col min="13836" max="13836" width="2.42578125" style="34" customWidth="1"/>
    <col min="13837" max="13837" width="2.85546875" style="34" customWidth="1"/>
    <col min="13838" max="13838" width="2" style="34" customWidth="1"/>
    <col min="13839" max="13839" width="12.7109375" style="34" customWidth="1"/>
    <col min="13840" max="13840" width="2.85546875" style="34" customWidth="1"/>
    <col min="13841" max="13841" width="2" style="34" customWidth="1"/>
    <col min="13842" max="13842" width="13.5703125" style="34" customWidth="1"/>
    <col min="13843" max="13843" width="0.5703125" style="34" customWidth="1"/>
    <col min="13844" max="14080" width="9.140625" style="34"/>
    <col min="14081" max="14081" width="2.42578125" style="34" customWidth="1"/>
    <col min="14082" max="14082" width="1.85546875" style="34" customWidth="1"/>
    <col min="14083" max="14083" width="2.7109375" style="34" customWidth="1"/>
    <col min="14084" max="14084" width="6.85546875" style="34" customWidth="1"/>
    <col min="14085" max="14085" width="13.5703125" style="34" customWidth="1"/>
    <col min="14086" max="14086" width="0.5703125" style="34" customWidth="1"/>
    <col min="14087" max="14087" width="2.5703125" style="34" customWidth="1"/>
    <col min="14088" max="14088" width="2.7109375" style="34" customWidth="1"/>
    <col min="14089" max="14089" width="9.7109375" style="34" customWidth="1"/>
    <col min="14090" max="14090" width="13.5703125" style="34" customWidth="1"/>
    <col min="14091" max="14091" width="0.7109375" style="34" customWidth="1"/>
    <col min="14092" max="14092" width="2.42578125" style="34" customWidth="1"/>
    <col min="14093" max="14093" width="2.85546875" style="34" customWidth="1"/>
    <col min="14094" max="14094" width="2" style="34" customWidth="1"/>
    <col min="14095" max="14095" width="12.7109375" style="34" customWidth="1"/>
    <col min="14096" max="14096" width="2.85546875" style="34" customWidth="1"/>
    <col min="14097" max="14097" width="2" style="34" customWidth="1"/>
    <col min="14098" max="14098" width="13.5703125" style="34" customWidth="1"/>
    <col min="14099" max="14099" width="0.5703125" style="34" customWidth="1"/>
    <col min="14100" max="14336" width="9.140625" style="34"/>
    <col min="14337" max="14337" width="2.42578125" style="34" customWidth="1"/>
    <col min="14338" max="14338" width="1.85546875" style="34" customWidth="1"/>
    <col min="14339" max="14339" width="2.7109375" style="34" customWidth="1"/>
    <col min="14340" max="14340" width="6.85546875" style="34" customWidth="1"/>
    <col min="14341" max="14341" width="13.5703125" style="34" customWidth="1"/>
    <col min="14342" max="14342" width="0.5703125" style="34" customWidth="1"/>
    <col min="14343" max="14343" width="2.5703125" style="34" customWidth="1"/>
    <col min="14344" max="14344" width="2.7109375" style="34" customWidth="1"/>
    <col min="14345" max="14345" width="9.7109375" style="34" customWidth="1"/>
    <col min="14346" max="14346" width="13.5703125" style="34" customWidth="1"/>
    <col min="14347" max="14347" width="0.7109375" style="34" customWidth="1"/>
    <col min="14348" max="14348" width="2.42578125" style="34" customWidth="1"/>
    <col min="14349" max="14349" width="2.85546875" style="34" customWidth="1"/>
    <col min="14350" max="14350" width="2" style="34" customWidth="1"/>
    <col min="14351" max="14351" width="12.7109375" style="34" customWidth="1"/>
    <col min="14352" max="14352" width="2.85546875" style="34" customWidth="1"/>
    <col min="14353" max="14353" width="2" style="34" customWidth="1"/>
    <col min="14354" max="14354" width="13.5703125" style="34" customWidth="1"/>
    <col min="14355" max="14355" width="0.5703125" style="34" customWidth="1"/>
    <col min="14356" max="14592" width="9.140625" style="34"/>
    <col min="14593" max="14593" width="2.42578125" style="34" customWidth="1"/>
    <col min="14594" max="14594" width="1.85546875" style="34" customWidth="1"/>
    <col min="14595" max="14595" width="2.7109375" style="34" customWidth="1"/>
    <col min="14596" max="14596" width="6.85546875" style="34" customWidth="1"/>
    <col min="14597" max="14597" width="13.5703125" style="34" customWidth="1"/>
    <col min="14598" max="14598" width="0.5703125" style="34" customWidth="1"/>
    <col min="14599" max="14599" width="2.5703125" style="34" customWidth="1"/>
    <col min="14600" max="14600" width="2.7109375" style="34" customWidth="1"/>
    <col min="14601" max="14601" width="9.7109375" style="34" customWidth="1"/>
    <col min="14602" max="14602" width="13.5703125" style="34" customWidth="1"/>
    <col min="14603" max="14603" width="0.7109375" style="34" customWidth="1"/>
    <col min="14604" max="14604" width="2.42578125" style="34" customWidth="1"/>
    <col min="14605" max="14605" width="2.85546875" style="34" customWidth="1"/>
    <col min="14606" max="14606" width="2" style="34" customWidth="1"/>
    <col min="14607" max="14607" width="12.7109375" style="34" customWidth="1"/>
    <col min="14608" max="14608" width="2.85546875" style="34" customWidth="1"/>
    <col min="14609" max="14609" width="2" style="34" customWidth="1"/>
    <col min="14610" max="14610" width="13.5703125" style="34" customWidth="1"/>
    <col min="14611" max="14611" width="0.5703125" style="34" customWidth="1"/>
    <col min="14612" max="14848" width="9.140625" style="34"/>
    <col min="14849" max="14849" width="2.42578125" style="34" customWidth="1"/>
    <col min="14850" max="14850" width="1.85546875" style="34" customWidth="1"/>
    <col min="14851" max="14851" width="2.7109375" style="34" customWidth="1"/>
    <col min="14852" max="14852" width="6.85546875" style="34" customWidth="1"/>
    <col min="14853" max="14853" width="13.5703125" style="34" customWidth="1"/>
    <col min="14854" max="14854" width="0.5703125" style="34" customWidth="1"/>
    <col min="14855" max="14855" width="2.5703125" style="34" customWidth="1"/>
    <col min="14856" max="14856" width="2.7109375" style="34" customWidth="1"/>
    <col min="14857" max="14857" width="9.7109375" style="34" customWidth="1"/>
    <col min="14858" max="14858" width="13.5703125" style="34" customWidth="1"/>
    <col min="14859" max="14859" width="0.7109375" style="34" customWidth="1"/>
    <col min="14860" max="14860" width="2.42578125" style="34" customWidth="1"/>
    <col min="14861" max="14861" width="2.85546875" style="34" customWidth="1"/>
    <col min="14862" max="14862" width="2" style="34" customWidth="1"/>
    <col min="14863" max="14863" width="12.7109375" style="34" customWidth="1"/>
    <col min="14864" max="14864" width="2.85546875" style="34" customWidth="1"/>
    <col min="14865" max="14865" width="2" style="34" customWidth="1"/>
    <col min="14866" max="14866" width="13.5703125" style="34" customWidth="1"/>
    <col min="14867" max="14867" width="0.5703125" style="34" customWidth="1"/>
    <col min="14868" max="15104" width="9.140625" style="34"/>
    <col min="15105" max="15105" width="2.42578125" style="34" customWidth="1"/>
    <col min="15106" max="15106" width="1.85546875" style="34" customWidth="1"/>
    <col min="15107" max="15107" width="2.7109375" style="34" customWidth="1"/>
    <col min="15108" max="15108" width="6.85546875" style="34" customWidth="1"/>
    <col min="15109" max="15109" width="13.5703125" style="34" customWidth="1"/>
    <col min="15110" max="15110" width="0.5703125" style="34" customWidth="1"/>
    <col min="15111" max="15111" width="2.5703125" style="34" customWidth="1"/>
    <col min="15112" max="15112" width="2.7109375" style="34" customWidth="1"/>
    <col min="15113" max="15113" width="9.7109375" style="34" customWidth="1"/>
    <col min="15114" max="15114" width="13.5703125" style="34" customWidth="1"/>
    <col min="15115" max="15115" width="0.7109375" style="34" customWidth="1"/>
    <col min="15116" max="15116" width="2.42578125" style="34" customWidth="1"/>
    <col min="15117" max="15117" width="2.85546875" style="34" customWidth="1"/>
    <col min="15118" max="15118" width="2" style="34" customWidth="1"/>
    <col min="15119" max="15119" width="12.7109375" style="34" customWidth="1"/>
    <col min="15120" max="15120" width="2.85546875" style="34" customWidth="1"/>
    <col min="15121" max="15121" width="2" style="34" customWidth="1"/>
    <col min="15122" max="15122" width="13.5703125" style="34" customWidth="1"/>
    <col min="15123" max="15123" width="0.5703125" style="34" customWidth="1"/>
    <col min="15124" max="15360" width="9.140625" style="34"/>
    <col min="15361" max="15361" width="2.42578125" style="34" customWidth="1"/>
    <col min="15362" max="15362" width="1.85546875" style="34" customWidth="1"/>
    <col min="15363" max="15363" width="2.7109375" style="34" customWidth="1"/>
    <col min="15364" max="15364" width="6.85546875" style="34" customWidth="1"/>
    <col min="15365" max="15365" width="13.5703125" style="34" customWidth="1"/>
    <col min="15366" max="15366" width="0.5703125" style="34" customWidth="1"/>
    <col min="15367" max="15367" width="2.5703125" style="34" customWidth="1"/>
    <col min="15368" max="15368" width="2.7109375" style="34" customWidth="1"/>
    <col min="15369" max="15369" width="9.7109375" style="34" customWidth="1"/>
    <col min="15370" max="15370" width="13.5703125" style="34" customWidth="1"/>
    <col min="15371" max="15371" width="0.7109375" style="34" customWidth="1"/>
    <col min="15372" max="15372" width="2.42578125" style="34" customWidth="1"/>
    <col min="15373" max="15373" width="2.85546875" style="34" customWidth="1"/>
    <col min="15374" max="15374" width="2" style="34" customWidth="1"/>
    <col min="15375" max="15375" width="12.7109375" style="34" customWidth="1"/>
    <col min="15376" max="15376" width="2.85546875" style="34" customWidth="1"/>
    <col min="15377" max="15377" width="2" style="34" customWidth="1"/>
    <col min="15378" max="15378" width="13.5703125" style="34" customWidth="1"/>
    <col min="15379" max="15379" width="0.5703125" style="34" customWidth="1"/>
    <col min="15380" max="15616" width="9.140625" style="34"/>
    <col min="15617" max="15617" width="2.42578125" style="34" customWidth="1"/>
    <col min="15618" max="15618" width="1.85546875" style="34" customWidth="1"/>
    <col min="15619" max="15619" width="2.7109375" style="34" customWidth="1"/>
    <col min="15620" max="15620" width="6.85546875" style="34" customWidth="1"/>
    <col min="15621" max="15621" width="13.5703125" style="34" customWidth="1"/>
    <col min="15622" max="15622" width="0.5703125" style="34" customWidth="1"/>
    <col min="15623" max="15623" width="2.5703125" style="34" customWidth="1"/>
    <col min="15624" max="15624" width="2.7109375" style="34" customWidth="1"/>
    <col min="15625" max="15625" width="9.7109375" style="34" customWidth="1"/>
    <col min="15626" max="15626" width="13.5703125" style="34" customWidth="1"/>
    <col min="15627" max="15627" width="0.7109375" style="34" customWidth="1"/>
    <col min="15628" max="15628" width="2.42578125" style="34" customWidth="1"/>
    <col min="15629" max="15629" width="2.85546875" style="34" customWidth="1"/>
    <col min="15630" max="15630" width="2" style="34" customWidth="1"/>
    <col min="15631" max="15631" width="12.7109375" style="34" customWidth="1"/>
    <col min="15632" max="15632" width="2.85546875" style="34" customWidth="1"/>
    <col min="15633" max="15633" width="2" style="34" customWidth="1"/>
    <col min="15634" max="15634" width="13.5703125" style="34" customWidth="1"/>
    <col min="15635" max="15635" width="0.5703125" style="34" customWidth="1"/>
    <col min="15636" max="15872" width="9.140625" style="34"/>
    <col min="15873" max="15873" width="2.42578125" style="34" customWidth="1"/>
    <col min="15874" max="15874" width="1.85546875" style="34" customWidth="1"/>
    <col min="15875" max="15875" width="2.7109375" style="34" customWidth="1"/>
    <col min="15876" max="15876" width="6.85546875" style="34" customWidth="1"/>
    <col min="15877" max="15877" width="13.5703125" style="34" customWidth="1"/>
    <col min="15878" max="15878" width="0.5703125" style="34" customWidth="1"/>
    <col min="15879" max="15879" width="2.5703125" style="34" customWidth="1"/>
    <col min="15880" max="15880" width="2.7109375" style="34" customWidth="1"/>
    <col min="15881" max="15881" width="9.7109375" style="34" customWidth="1"/>
    <col min="15882" max="15882" width="13.5703125" style="34" customWidth="1"/>
    <col min="15883" max="15883" width="0.7109375" style="34" customWidth="1"/>
    <col min="15884" max="15884" width="2.42578125" style="34" customWidth="1"/>
    <col min="15885" max="15885" width="2.85546875" style="34" customWidth="1"/>
    <col min="15886" max="15886" width="2" style="34" customWidth="1"/>
    <col min="15887" max="15887" width="12.7109375" style="34" customWidth="1"/>
    <col min="15888" max="15888" width="2.85546875" style="34" customWidth="1"/>
    <col min="15889" max="15889" width="2" style="34" customWidth="1"/>
    <col min="15890" max="15890" width="13.5703125" style="34" customWidth="1"/>
    <col min="15891" max="15891" width="0.5703125" style="34" customWidth="1"/>
    <col min="15892" max="16128" width="9.140625" style="34"/>
    <col min="16129" max="16129" width="2.42578125" style="34" customWidth="1"/>
    <col min="16130" max="16130" width="1.85546875" style="34" customWidth="1"/>
    <col min="16131" max="16131" width="2.7109375" style="34" customWidth="1"/>
    <col min="16132" max="16132" width="6.85546875" style="34" customWidth="1"/>
    <col min="16133" max="16133" width="13.5703125" style="34" customWidth="1"/>
    <col min="16134" max="16134" width="0.5703125" style="34" customWidth="1"/>
    <col min="16135" max="16135" width="2.5703125" style="34" customWidth="1"/>
    <col min="16136" max="16136" width="2.7109375" style="34" customWidth="1"/>
    <col min="16137" max="16137" width="9.7109375" style="34" customWidth="1"/>
    <col min="16138" max="16138" width="13.5703125" style="34" customWidth="1"/>
    <col min="16139" max="16139" width="0.7109375" style="34" customWidth="1"/>
    <col min="16140" max="16140" width="2.42578125" style="34" customWidth="1"/>
    <col min="16141" max="16141" width="2.85546875" style="34" customWidth="1"/>
    <col min="16142" max="16142" width="2" style="34" customWidth="1"/>
    <col min="16143" max="16143" width="12.7109375" style="34" customWidth="1"/>
    <col min="16144" max="16144" width="2.85546875" style="34" customWidth="1"/>
    <col min="16145" max="16145" width="2" style="34" customWidth="1"/>
    <col min="16146" max="16146" width="13.5703125" style="34" customWidth="1"/>
    <col min="16147" max="16147" width="0.5703125" style="34" customWidth="1"/>
    <col min="16148" max="16384" width="9.140625" style="34"/>
  </cols>
  <sheetData>
    <row r="1" spans="1:19" ht="12" hidden="1" customHeigh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23.25" customHeight="1">
      <c r="A2" s="31"/>
      <c r="B2" s="32"/>
      <c r="C2" s="32"/>
      <c r="D2" s="32"/>
      <c r="E2" s="32"/>
      <c r="F2" s="32"/>
      <c r="G2" s="35" t="s">
        <v>15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1:19" ht="12" hidden="1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8.25" customHeight="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24" customHeight="1">
      <c r="A5" s="42"/>
      <c r="B5" s="43" t="s">
        <v>16</v>
      </c>
      <c r="C5" s="43"/>
      <c r="D5" s="43"/>
      <c r="E5" s="949" t="str">
        <f>Rekapitulace!B2</f>
        <v>Heřmanův Městec - Technologie tunelů P1 a P3</v>
      </c>
      <c r="F5" s="950"/>
      <c r="G5" s="950"/>
      <c r="H5" s="950"/>
      <c r="I5" s="950"/>
      <c r="J5" s="951"/>
      <c r="K5" s="43"/>
      <c r="L5" s="43"/>
      <c r="M5" s="43"/>
      <c r="N5" s="43"/>
      <c r="O5" s="43" t="s">
        <v>17</v>
      </c>
      <c r="P5" s="44" t="s">
        <v>18</v>
      </c>
      <c r="Q5" s="45"/>
      <c r="R5" s="46"/>
      <c r="S5" s="47"/>
    </row>
    <row r="6" spans="1:19" ht="17.25" hidden="1" customHeight="1">
      <c r="A6" s="42"/>
      <c r="B6" s="43" t="s">
        <v>19</v>
      </c>
      <c r="C6" s="43"/>
      <c r="D6" s="43"/>
      <c r="E6" s="48" t="s">
        <v>20</v>
      </c>
      <c r="F6" s="43"/>
      <c r="G6" s="43"/>
      <c r="H6" s="43"/>
      <c r="I6" s="43"/>
      <c r="J6" s="49"/>
      <c r="K6" s="43"/>
      <c r="L6" s="43"/>
      <c r="M6" s="43"/>
      <c r="N6" s="43"/>
      <c r="O6" s="43"/>
      <c r="P6" s="50"/>
      <c r="Q6" s="51"/>
      <c r="R6" s="49"/>
      <c r="S6" s="47"/>
    </row>
    <row r="7" spans="1:19" ht="24" customHeight="1">
      <c r="A7" s="42"/>
      <c r="B7" s="43" t="s">
        <v>21</v>
      </c>
      <c r="C7" s="43"/>
      <c r="D7" s="43"/>
      <c r="E7" s="952" t="s">
        <v>18</v>
      </c>
      <c r="F7" s="953"/>
      <c r="G7" s="953"/>
      <c r="H7" s="953"/>
      <c r="I7" s="953"/>
      <c r="J7" s="954"/>
      <c r="K7" s="43"/>
      <c r="L7" s="43"/>
      <c r="M7" s="43"/>
      <c r="N7" s="43"/>
      <c r="O7" s="43" t="s">
        <v>22</v>
      </c>
      <c r="P7" s="52"/>
      <c r="Q7" s="51"/>
      <c r="R7" s="49"/>
      <c r="S7" s="47"/>
    </row>
    <row r="8" spans="1:19" ht="17.25" hidden="1" customHeight="1">
      <c r="A8" s="42"/>
      <c r="B8" s="43" t="s">
        <v>23</v>
      </c>
      <c r="C8" s="43"/>
      <c r="D8" s="43"/>
      <c r="E8" s="48" t="s">
        <v>24</v>
      </c>
      <c r="F8" s="43"/>
      <c r="G8" s="43"/>
      <c r="H8" s="43"/>
      <c r="I8" s="43"/>
      <c r="J8" s="49"/>
      <c r="K8" s="43"/>
      <c r="L8" s="43"/>
      <c r="M8" s="43"/>
      <c r="N8" s="43"/>
      <c r="O8" s="43"/>
      <c r="P8" s="50"/>
      <c r="Q8" s="51"/>
      <c r="R8" s="49"/>
      <c r="S8" s="47"/>
    </row>
    <row r="9" spans="1:19" ht="24" customHeight="1">
      <c r="A9" s="42"/>
      <c r="B9" s="43" t="s">
        <v>25</v>
      </c>
      <c r="C9" s="43"/>
      <c r="D9" s="43"/>
      <c r="E9" s="955" t="s">
        <v>18</v>
      </c>
      <c r="F9" s="956"/>
      <c r="G9" s="956"/>
      <c r="H9" s="956"/>
      <c r="I9" s="956"/>
      <c r="J9" s="957"/>
      <c r="K9" s="43"/>
      <c r="L9" s="43"/>
      <c r="M9" s="43"/>
      <c r="N9" s="43"/>
      <c r="O9" s="43" t="s">
        <v>26</v>
      </c>
      <c r="P9" s="958" t="s">
        <v>27</v>
      </c>
      <c r="Q9" s="956"/>
      <c r="R9" s="957"/>
      <c r="S9" s="47"/>
    </row>
    <row r="10" spans="1:19" ht="17.25" hidden="1" customHeight="1">
      <c r="A10" s="42"/>
      <c r="B10" s="43" t="s">
        <v>28</v>
      </c>
      <c r="C10" s="43"/>
      <c r="D10" s="43"/>
      <c r="E10" s="53" t="s">
        <v>18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1"/>
      <c r="Q10" s="51"/>
      <c r="R10" s="43"/>
      <c r="S10" s="47"/>
    </row>
    <row r="11" spans="1:19" ht="17.25" hidden="1" customHeight="1">
      <c r="A11" s="42"/>
      <c r="B11" s="43" t="s">
        <v>29</v>
      </c>
      <c r="C11" s="43"/>
      <c r="D11" s="43"/>
      <c r="E11" s="53" t="s">
        <v>18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51"/>
      <c r="Q11" s="51"/>
      <c r="R11" s="43"/>
      <c r="S11" s="47"/>
    </row>
    <row r="12" spans="1:19" ht="17.25" hidden="1" customHeight="1">
      <c r="A12" s="42"/>
      <c r="B12" s="43" t="s">
        <v>30</v>
      </c>
      <c r="C12" s="43"/>
      <c r="D12" s="43"/>
      <c r="E12" s="53" t="s">
        <v>18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51"/>
      <c r="Q12" s="51"/>
      <c r="R12" s="43"/>
      <c r="S12" s="47"/>
    </row>
    <row r="13" spans="1:19" ht="17.25" hidden="1" customHeight="1">
      <c r="A13" s="42"/>
      <c r="B13" s="43"/>
      <c r="C13" s="43"/>
      <c r="D13" s="43"/>
      <c r="E13" s="53" t="s">
        <v>18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51"/>
      <c r="Q13" s="51"/>
      <c r="R13" s="43"/>
      <c r="S13" s="47"/>
    </row>
    <row r="14" spans="1:19" ht="17.25" hidden="1" customHeight="1">
      <c r="A14" s="42"/>
      <c r="B14" s="43"/>
      <c r="C14" s="43"/>
      <c r="D14" s="43"/>
      <c r="E14" s="53" t="s">
        <v>18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51"/>
      <c r="Q14" s="51"/>
      <c r="R14" s="43"/>
      <c r="S14" s="47"/>
    </row>
    <row r="15" spans="1:19" ht="17.25" hidden="1" customHeight="1">
      <c r="A15" s="42"/>
      <c r="B15" s="43"/>
      <c r="C15" s="43"/>
      <c r="D15" s="43"/>
      <c r="E15" s="53" t="s">
        <v>18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51"/>
      <c r="Q15" s="51"/>
      <c r="R15" s="43"/>
      <c r="S15" s="47"/>
    </row>
    <row r="16" spans="1:19" ht="17.25" hidden="1" customHeight="1">
      <c r="A16" s="42"/>
      <c r="B16" s="43"/>
      <c r="C16" s="43"/>
      <c r="D16" s="43"/>
      <c r="E16" s="53" t="s">
        <v>18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51"/>
      <c r="Q16" s="51"/>
      <c r="R16" s="43"/>
      <c r="S16" s="47"/>
    </row>
    <row r="17" spans="1:19" ht="17.25" hidden="1" customHeight="1">
      <c r="A17" s="42"/>
      <c r="B17" s="43"/>
      <c r="C17" s="43"/>
      <c r="D17" s="43"/>
      <c r="E17" s="53" t="s">
        <v>18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51"/>
      <c r="Q17" s="51"/>
      <c r="R17" s="43"/>
      <c r="S17" s="47"/>
    </row>
    <row r="18" spans="1:19" ht="17.25" hidden="1" customHeight="1">
      <c r="A18" s="42"/>
      <c r="B18" s="43"/>
      <c r="C18" s="43"/>
      <c r="D18" s="43"/>
      <c r="E18" s="53" t="s">
        <v>18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51"/>
      <c r="Q18" s="51"/>
      <c r="R18" s="43"/>
      <c r="S18" s="47"/>
    </row>
    <row r="19" spans="1:19" ht="17.25" hidden="1" customHeight="1">
      <c r="A19" s="42"/>
      <c r="B19" s="43"/>
      <c r="C19" s="43"/>
      <c r="D19" s="43"/>
      <c r="E19" s="53" t="s">
        <v>18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51"/>
      <c r="Q19" s="51"/>
      <c r="R19" s="43"/>
      <c r="S19" s="47"/>
    </row>
    <row r="20" spans="1:19" ht="17.25" hidden="1" customHeight="1">
      <c r="A20" s="42"/>
      <c r="B20" s="43"/>
      <c r="C20" s="43"/>
      <c r="D20" s="43"/>
      <c r="E20" s="53" t="s">
        <v>18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51"/>
      <c r="Q20" s="51"/>
      <c r="R20" s="43"/>
      <c r="S20" s="47"/>
    </row>
    <row r="21" spans="1:19" ht="17.25" hidden="1" customHeight="1">
      <c r="A21" s="42"/>
      <c r="B21" s="43"/>
      <c r="C21" s="43"/>
      <c r="D21" s="43"/>
      <c r="E21" s="53" t="s">
        <v>18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51"/>
      <c r="Q21" s="51"/>
      <c r="R21" s="43"/>
      <c r="S21" s="47"/>
    </row>
    <row r="22" spans="1:19" ht="17.25" hidden="1" customHeight="1">
      <c r="A22" s="42"/>
      <c r="B22" s="43"/>
      <c r="C22" s="43"/>
      <c r="D22" s="43"/>
      <c r="E22" s="53" t="s">
        <v>18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51"/>
      <c r="Q22" s="51"/>
      <c r="R22" s="43"/>
      <c r="S22" s="47"/>
    </row>
    <row r="23" spans="1:19" ht="17.25" hidden="1" customHeight="1">
      <c r="A23" s="42"/>
      <c r="B23" s="43"/>
      <c r="C23" s="43"/>
      <c r="D23" s="43"/>
      <c r="E23" s="53" t="s">
        <v>18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51"/>
      <c r="Q23" s="51"/>
      <c r="R23" s="43"/>
      <c r="S23" s="47"/>
    </row>
    <row r="24" spans="1:19" ht="17.25" hidden="1" customHeight="1">
      <c r="A24" s="42"/>
      <c r="B24" s="43"/>
      <c r="C24" s="43"/>
      <c r="D24" s="43"/>
      <c r="E24" s="54" t="s">
        <v>18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51"/>
      <c r="Q24" s="51"/>
      <c r="R24" s="43"/>
      <c r="S24" s="47"/>
    </row>
    <row r="25" spans="1:19" ht="17.2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 t="s">
        <v>31</v>
      </c>
      <c r="P25" s="43" t="s">
        <v>32</v>
      </c>
      <c r="Q25" s="43"/>
      <c r="R25" s="43"/>
      <c r="S25" s="47"/>
    </row>
    <row r="26" spans="1:19" ht="17.25" customHeight="1">
      <c r="A26" s="42"/>
      <c r="B26" s="43" t="s">
        <v>33</v>
      </c>
      <c r="C26" s="43"/>
      <c r="D26" s="43"/>
      <c r="E26" s="44" t="str">
        <f>Rekapitulace!E2</f>
        <v>SSHR</v>
      </c>
      <c r="F26" s="55"/>
      <c r="G26" s="55"/>
      <c r="H26" s="55"/>
      <c r="I26" s="55"/>
      <c r="J26" s="46"/>
      <c r="K26" s="43"/>
      <c r="L26" s="43"/>
      <c r="M26" s="43"/>
      <c r="N26" s="43"/>
      <c r="O26" s="56">
        <v>48133990</v>
      </c>
      <c r="P26" s="56" t="s">
        <v>238</v>
      </c>
      <c r="Q26" s="58"/>
      <c r="R26" s="56">
        <v>48133990</v>
      </c>
      <c r="S26" s="47"/>
    </row>
    <row r="27" spans="1:19" ht="17.25" customHeight="1">
      <c r="A27" s="42"/>
      <c r="B27" s="43" t="s">
        <v>34</v>
      </c>
      <c r="C27" s="43"/>
      <c r="D27" s="43"/>
      <c r="E27" s="52" t="s">
        <v>36</v>
      </c>
      <c r="F27" s="43"/>
      <c r="G27" s="43"/>
      <c r="H27" s="43"/>
      <c r="I27" s="43"/>
      <c r="J27" s="49"/>
      <c r="K27" s="43"/>
      <c r="L27" s="43"/>
      <c r="M27" s="43"/>
      <c r="N27" s="43"/>
      <c r="O27" s="56">
        <v>47152150</v>
      </c>
      <c r="P27" s="56" t="s">
        <v>238</v>
      </c>
      <c r="Q27" s="58"/>
      <c r="R27" s="56">
        <v>47152150</v>
      </c>
      <c r="S27" s="47"/>
    </row>
    <row r="28" spans="1:19" ht="17.25" customHeight="1">
      <c r="A28" s="42"/>
      <c r="B28" s="43" t="s">
        <v>35</v>
      </c>
      <c r="C28" s="43"/>
      <c r="D28" s="43"/>
      <c r="E28" s="52"/>
      <c r="F28" s="43"/>
      <c r="G28" s="43"/>
      <c r="H28" s="43"/>
      <c r="I28" s="43"/>
      <c r="J28" s="49"/>
      <c r="K28" s="43"/>
      <c r="L28" s="43"/>
      <c r="M28" s="43"/>
      <c r="N28" s="43"/>
      <c r="O28" s="56"/>
      <c r="P28" s="57"/>
      <c r="Q28" s="58"/>
      <c r="R28" s="59"/>
      <c r="S28" s="47"/>
    </row>
    <row r="29" spans="1:19" ht="17.25" customHeight="1">
      <c r="A29" s="42"/>
      <c r="B29" s="43"/>
      <c r="C29" s="43"/>
      <c r="D29" s="43"/>
      <c r="E29" s="60"/>
      <c r="F29" s="61"/>
      <c r="G29" s="61"/>
      <c r="H29" s="61"/>
      <c r="I29" s="61"/>
      <c r="J29" s="62"/>
      <c r="K29" s="43"/>
      <c r="L29" s="43"/>
      <c r="M29" s="43"/>
      <c r="N29" s="43"/>
      <c r="O29" s="51"/>
      <c r="P29" s="51"/>
      <c r="Q29" s="51"/>
      <c r="R29" s="43"/>
      <c r="S29" s="47"/>
    </row>
    <row r="30" spans="1:19" ht="17.25" customHeight="1">
      <c r="A30" s="42"/>
      <c r="B30" s="43"/>
      <c r="C30" s="43"/>
      <c r="D30" s="43"/>
      <c r="E30" s="63" t="s">
        <v>37</v>
      </c>
      <c r="F30" s="43"/>
      <c r="G30" s="43" t="s">
        <v>38</v>
      </c>
      <c r="H30" s="43"/>
      <c r="I30" s="43"/>
      <c r="J30" s="43"/>
      <c r="K30" s="43"/>
      <c r="L30" s="43"/>
      <c r="M30" s="43"/>
      <c r="N30" s="43"/>
      <c r="O30" s="63" t="s">
        <v>39</v>
      </c>
      <c r="P30" s="51"/>
      <c r="Q30" s="51"/>
      <c r="R30" s="64"/>
      <c r="S30" s="47"/>
    </row>
    <row r="31" spans="1:19" ht="17.25" customHeight="1">
      <c r="A31" s="42"/>
      <c r="B31" s="43"/>
      <c r="C31" s="43"/>
      <c r="D31" s="43"/>
      <c r="E31" s="56"/>
      <c r="F31" s="43"/>
      <c r="G31" s="57"/>
      <c r="H31" s="65"/>
      <c r="I31" s="66" t="s">
        <v>84</v>
      </c>
      <c r="J31" s="43"/>
      <c r="K31" s="43"/>
      <c r="L31" s="43"/>
      <c r="M31" s="43"/>
      <c r="N31" s="43"/>
      <c r="O31" s="67" t="s">
        <v>242</v>
      </c>
      <c r="P31" s="51"/>
      <c r="Q31" s="51"/>
      <c r="R31" s="68"/>
      <c r="S31" s="47"/>
    </row>
    <row r="32" spans="1:19" ht="8.25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</row>
    <row r="33" spans="1:19" ht="20.25" customHeight="1">
      <c r="A33" s="72"/>
      <c r="B33" s="73"/>
      <c r="C33" s="73"/>
      <c r="D33" s="73"/>
      <c r="E33" s="74" t="s">
        <v>40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5"/>
    </row>
    <row r="34" spans="1:19" ht="20.25" customHeight="1">
      <c r="A34" s="76" t="s">
        <v>41</v>
      </c>
      <c r="B34" s="77"/>
      <c r="C34" s="77"/>
      <c r="D34" s="78"/>
      <c r="E34" s="79" t="s">
        <v>42</v>
      </c>
      <c r="F34" s="78"/>
      <c r="G34" s="79" t="s">
        <v>43</v>
      </c>
      <c r="H34" s="77"/>
      <c r="I34" s="78"/>
      <c r="J34" s="79" t="s">
        <v>44</v>
      </c>
      <c r="K34" s="77"/>
      <c r="L34" s="79" t="s">
        <v>45</v>
      </c>
      <c r="M34" s="77"/>
      <c r="N34" s="77"/>
      <c r="O34" s="78"/>
      <c r="P34" s="79" t="s">
        <v>46</v>
      </c>
      <c r="Q34" s="77"/>
      <c r="R34" s="77"/>
      <c r="S34" s="80"/>
    </row>
    <row r="35" spans="1:19" ht="20.25" customHeight="1">
      <c r="A35" s="81"/>
      <c r="B35" s="82"/>
      <c r="C35" s="82"/>
      <c r="D35" s="83">
        <v>0</v>
      </c>
      <c r="E35" s="84">
        <f>IF(D35=0,0,R47/D35)</f>
        <v>0</v>
      </c>
      <c r="F35" s="85"/>
      <c r="G35" s="86"/>
      <c r="H35" s="82"/>
      <c r="I35" s="83">
        <v>0</v>
      </c>
      <c r="J35" s="84">
        <f>IF(I35=0,0,R47/I35)</f>
        <v>0</v>
      </c>
      <c r="K35" s="87"/>
      <c r="L35" s="86"/>
      <c r="M35" s="82"/>
      <c r="N35" s="82"/>
      <c r="O35" s="83">
        <v>0</v>
      </c>
      <c r="P35" s="86"/>
      <c r="Q35" s="82"/>
      <c r="R35" s="88">
        <f>IF(O35=0,0,R47/O35)</f>
        <v>0</v>
      </c>
      <c r="S35" s="89"/>
    </row>
    <row r="36" spans="1:19" ht="20.25" customHeight="1">
      <c r="A36" s="72"/>
      <c r="B36" s="73"/>
      <c r="C36" s="73"/>
      <c r="D36" s="73"/>
      <c r="E36" s="74" t="s">
        <v>47</v>
      </c>
      <c r="F36" s="73"/>
      <c r="G36" s="73"/>
      <c r="H36" s="73"/>
      <c r="I36" s="73"/>
      <c r="J36" s="90" t="s">
        <v>48</v>
      </c>
      <c r="K36" s="73"/>
      <c r="L36" s="73"/>
      <c r="M36" s="73"/>
      <c r="N36" s="73"/>
      <c r="O36" s="73"/>
      <c r="P36" s="73"/>
      <c r="Q36" s="73"/>
      <c r="R36" s="73"/>
      <c r="S36" s="75"/>
    </row>
    <row r="37" spans="1:19" ht="20.25" customHeight="1">
      <c r="A37" s="91" t="s">
        <v>49</v>
      </c>
      <c r="B37" s="92"/>
      <c r="C37" s="93" t="s">
        <v>50</v>
      </c>
      <c r="D37" s="94"/>
      <c r="E37" s="94"/>
      <c r="F37" s="95"/>
      <c r="G37" s="91" t="s">
        <v>51</v>
      </c>
      <c r="H37" s="96"/>
      <c r="I37" s="93" t="s">
        <v>52</v>
      </c>
      <c r="J37" s="94"/>
      <c r="K37" s="94"/>
      <c r="L37" s="91" t="s">
        <v>53</v>
      </c>
      <c r="M37" s="96"/>
      <c r="N37" s="93" t="s">
        <v>54</v>
      </c>
      <c r="O37" s="94"/>
      <c r="P37" s="94"/>
      <c r="Q37" s="94"/>
      <c r="R37" s="94"/>
      <c r="S37" s="95"/>
    </row>
    <row r="38" spans="1:19" ht="20.25" customHeight="1">
      <c r="A38" s="97">
        <v>1</v>
      </c>
      <c r="B38" s="98" t="s">
        <v>55</v>
      </c>
      <c r="C38" s="46"/>
      <c r="D38" s="99" t="s">
        <v>56</v>
      </c>
      <c r="E38" s="139"/>
      <c r="F38" s="100"/>
      <c r="G38" s="97">
        <v>8</v>
      </c>
      <c r="H38" s="101" t="s">
        <v>57</v>
      </c>
      <c r="I38" s="59"/>
      <c r="J38" s="142"/>
      <c r="K38" s="102"/>
      <c r="L38" s="97">
        <v>13</v>
      </c>
      <c r="M38" s="57" t="s">
        <v>9</v>
      </c>
      <c r="N38" s="65"/>
      <c r="O38" s="65"/>
      <c r="P38" s="103">
        <f>M49</f>
        <v>21</v>
      </c>
      <c r="Q38" s="104" t="s">
        <v>7</v>
      </c>
      <c r="R38" s="139"/>
      <c r="S38" s="100"/>
    </row>
    <row r="39" spans="1:19" ht="20.25" customHeight="1">
      <c r="A39" s="97">
        <v>2</v>
      </c>
      <c r="B39" s="105"/>
      <c r="C39" s="62"/>
      <c r="D39" s="99" t="s">
        <v>58</v>
      </c>
      <c r="E39" s="139"/>
      <c r="F39" s="100"/>
      <c r="G39" s="97">
        <v>9</v>
      </c>
      <c r="H39" s="43" t="s">
        <v>59</v>
      </c>
      <c r="I39" s="99"/>
      <c r="J39" s="142"/>
      <c r="K39" s="102"/>
      <c r="L39" s="97">
        <v>14</v>
      </c>
      <c r="M39" s="57" t="s">
        <v>60</v>
      </c>
      <c r="N39" s="65"/>
      <c r="O39" s="65"/>
      <c r="P39" s="103">
        <f>M49</f>
        <v>21</v>
      </c>
      <c r="Q39" s="104" t="s">
        <v>7</v>
      </c>
      <c r="R39" s="139"/>
      <c r="S39" s="100"/>
    </row>
    <row r="40" spans="1:19" ht="20.25" customHeight="1">
      <c r="A40" s="97">
        <v>3</v>
      </c>
      <c r="B40" s="98" t="s">
        <v>61</v>
      </c>
      <c r="C40" s="46"/>
      <c r="D40" s="99" t="s">
        <v>56</v>
      </c>
      <c r="E40" s="139"/>
      <c r="F40" s="100"/>
      <c r="G40" s="97">
        <v>10</v>
      </c>
      <c r="H40" s="101" t="s">
        <v>62</v>
      </c>
      <c r="I40" s="59"/>
      <c r="J40" s="142"/>
      <c r="K40" s="102"/>
      <c r="L40" s="97">
        <v>15</v>
      </c>
      <c r="M40" s="57" t="s">
        <v>63</v>
      </c>
      <c r="N40" s="65"/>
      <c r="O40" s="65"/>
      <c r="P40" s="103">
        <f>M49</f>
        <v>21</v>
      </c>
      <c r="Q40" s="104" t="s">
        <v>7</v>
      </c>
      <c r="R40" s="139"/>
      <c r="S40" s="100"/>
    </row>
    <row r="41" spans="1:19" ht="20.25" customHeight="1">
      <c r="A41" s="97">
        <v>4</v>
      </c>
      <c r="B41" s="105"/>
      <c r="C41" s="62"/>
      <c r="D41" s="99" t="s">
        <v>58</v>
      </c>
      <c r="E41" s="139"/>
      <c r="F41" s="100"/>
      <c r="G41" s="97">
        <v>11</v>
      </c>
      <c r="H41" s="101"/>
      <c r="I41" s="59"/>
      <c r="J41" s="142"/>
      <c r="K41" s="102"/>
      <c r="L41" s="97">
        <v>16</v>
      </c>
      <c r="M41" s="57" t="s">
        <v>10</v>
      </c>
      <c r="N41" s="65"/>
      <c r="O41" s="65"/>
      <c r="P41" s="103">
        <f>M49</f>
        <v>21</v>
      </c>
      <c r="Q41" s="104" t="s">
        <v>7</v>
      </c>
      <c r="R41" s="139"/>
      <c r="S41" s="100"/>
    </row>
    <row r="42" spans="1:19" ht="20.25" customHeight="1">
      <c r="A42" s="97">
        <v>5</v>
      </c>
      <c r="B42" s="98" t="s">
        <v>64</v>
      </c>
      <c r="C42" s="46"/>
      <c r="D42" s="99" t="s">
        <v>56</v>
      </c>
      <c r="E42" s="139"/>
      <c r="F42" s="100"/>
      <c r="G42" s="106"/>
      <c r="H42" s="65"/>
      <c r="I42" s="59"/>
      <c r="J42" s="142"/>
      <c r="K42" s="102"/>
      <c r="L42" s="97">
        <v>17</v>
      </c>
      <c r="M42" s="57" t="s">
        <v>65</v>
      </c>
      <c r="N42" s="65"/>
      <c r="O42" s="65"/>
      <c r="P42" s="103">
        <f>M49</f>
        <v>21</v>
      </c>
      <c r="Q42" s="104" t="s">
        <v>7</v>
      </c>
      <c r="R42" s="139"/>
      <c r="S42" s="100"/>
    </row>
    <row r="43" spans="1:19" ht="20.25" customHeight="1">
      <c r="A43" s="97">
        <v>6</v>
      </c>
      <c r="B43" s="105"/>
      <c r="C43" s="62"/>
      <c r="D43" s="99" t="s">
        <v>58</v>
      </c>
      <c r="E43" s="139"/>
      <c r="F43" s="100"/>
      <c r="G43" s="106"/>
      <c r="H43" s="65"/>
      <c r="I43" s="59"/>
      <c r="J43" s="142"/>
      <c r="K43" s="102"/>
      <c r="L43" s="97">
        <v>18</v>
      </c>
      <c r="M43" s="101" t="s">
        <v>66</v>
      </c>
      <c r="N43" s="65"/>
      <c r="O43" s="65"/>
      <c r="P43" s="65"/>
      <c r="Q43" s="59"/>
      <c r="R43" s="139"/>
      <c r="S43" s="100"/>
    </row>
    <row r="44" spans="1:19" ht="20.25" customHeight="1">
      <c r="A44" s="97">
        <v>7</v>
      </c>
      <c r="B44" s="107" t="s">
        <v>67</v>
      </c>
      <c r="C44" s="65"/>
      <c r="D44" s="59"/>
      <c r="E44" s="140">
        <f>Rekapitulace!E30</f>
        <v>0</v>
      </c>
      <c r="F44" s="75"/>
      <c r="G44" s="97">
        <v>12</v>
      </c>
      <c r="H44" s="107" t="s">
        <v>68</v>
      </c>
      <c r="I44" s="59"/>
      <c r="J44" s="143"/>
      <c r="K44" s="108"/>
      <c r="L44" s="97">
        <v>19</v>
      </c>
      <c r="M44" s="98" t="s">
        <v>69</v>
      </c>
      <c r="N44" s="55"/>
      <c r="O44" s="55"/>
      <c r="P44" s="55"/>
      <c r="Q44" s="109"/>
      <c r="R44" s="140"/>
      <c r="S44" s="75"/>
    </row>
    <row r="45" spans="1:19" ht="20.25" customHeight="1">
      <c r="A45" s="110">
        <v>20</v>
      </c>
      <c r="B45" s="111" t="s">
        <v>70</v>
      </c>
      <c r="C45" s="112"/>
      <c r="D45" s="113"/>
      <c r="E45" s="141"/>
      <c r="F45" s="71"/>
      <c r="G45" s="110">
        <v>21</v>
      </c>
      <c r="H45" s="111" t="s">
        <v>71</v>
      </c>
      <c r="I45" s="113"/>
      <c r="J45" s="144"/>
      <c r="K45" s="114">
        <f>M49</f>
        <v>21</v>
      </c>
      <c r="L45" s="110">
        <v>22</v>
      </c>
      <c r="M45" s="136" t="s">
        <v>85</v>
      </c>
      <c r="N45" s="112"/>
      <c r="O45" s="112"/>
      <c r="P45" s="138">
        <v>5</v>
      </c>
      <c r="Q45" s="137" t="s">
        <v>7</v>
      </c>
      <c r="R45" s="141"/>
      <c r="S45" s="71"/>
    </row>
    <row r="46" spans="1:19" ht="20.25" customHeight="1">
      <c r="A46" s="115" t="s">
        <v>34</v>
      </c>
      <c r="B46" s="40"/>
      <c r="C46" s="40"/>
      <c r="D46" s="40"/>
      <c r="E46" s="40"/>
      <c r="F46" s="116"/>
      <c r="G46" s="117"/>
      <c r="H46" s="40"/>
      <c r="I46" s="40"/>
      <c r="J46" s="40"/>
      <c r="K46" s="40"/>
      <c r="L46" s="91" t="s">
        <v>72</v>
      </c>
      <c r="M46" s="78"/>
      <c r="N46" s="93" t="s">
        <v>73</v>
      </c>
      <c r="O46" s="77"/>
      <c r="P46" s="77"/>
      <c r="Q46" s="77"/>
      <c r="R46" s="145"/>
      <c r="S46" s="80"/>
    </row>
    <row r="47" spans="1:19" ht="20.25" customHeight="1">
      <c r="A47" s="42"/>
      <c r="B47" s="43"/>
      <c r="C47" s="43"/>
      <c r="D47" s="43"/>
      <c r="E47" s="43"/>
      <c r="F47" s="49"/>
      <c r="G47" s="118"/>
      <c r="H47" s="43"/>
      <c r="I47" s="43"/>
      <c r="J47" s="43"/>
      <c r="K47" s="43"/>
      <c r="L47" s="97">
        <v>23</v>
      </c>
      <c r="M47" s="101" t="s">
        <v>74</v>
      </c>
      <c r="N47" s="65"/>
      <c r="O47" s="65"/>
      <c r="P47" s="65"/>
      <c r="Q47" s="100"/>
      <c r="R47" s="140">
        <f>E44+J44+R44+R45</f>
        <v>0</v>
      </c>
      <c r="S47" s="119">
        <f>E44+J44+R44+E45+J45+R45</f>
        <v>0</v>
      </c>
    </row>
    <row r="48" spans="1:19" ht="20.25" customHeight="1">
      <c r="A48" s="120" t="s">
        <v>75</v>
      </c>
      <c r="B48" s="61"/>
      <c r="C48" s="61"/>
      <c r="D48" s="61"/>
      <c r="E48" s="61"/>
      <c r="F48" s="62"/>
      <c r="G48" s="121" t="s">
        <v>76</v>
      </c>
      <c r="H48" s="61"/>
      <c r="I48" s="61"/>
      <c r="J48" s="61"/>
      <c r="K48" s="61"/>
      <c r="L48" s="97">
        <v>24</v>
      </c>
      <c r="M48" s="122">
        <v>15</v>
      </c>
      <c r="N48" s="62" t="s">
        <v>7</v>
      </c>
      <c r="O48" s="123">
        <f>R47-O49</f>
        <v>0</v>
      </c>
      <c r="P48" s="65" t="s">
        <v>77</v>
      </c>
      <c r="Q48" s="59"/>
      <c r="R48" s="146"/>
      <c r="S48" s="124">
        <f>O48*M48/100</f>
        <v>0</v>
      </c>
    </row>
    <row r="49" spans="1:19" ht="20.25" customHeight="1" thickBot="1">
      <c r="A49" s="125" t="s">
        <v>33</v>
      </c>
      <c r="B49" s="55"/>
      <c r="C49" s="55"/>
      <c r="D49" s="55"/>
      <c r="E49" s="55"/>
      <c r="F49" s="46"/>
      <c r="G49" s="126"/>
      <c r="H49" s="55"/>
      <c r="I49" s="55"/>
      <c r="J49" s="55"/>
      <c r="K49" s="55"/>
      <c r="L49" s="97">
        <v>25</v>
      </c>
      <c r="M49" s="127">
        <v>21</v>
      </c>
      <c r="N49" s="59" t="s">
        <v>7</v>
      </c>
      <c r="O49" s="123">
        <f>R47</f>
        <v>0</v>
      </c>
      <c r="P49" s="65" t="s">
        <v>77</v>
      </c>
      <c r="Q49" s="59"/>
      <c r="R49" s="139">
        <f>M49*O49*0.01</f>
        <v>0</v>
      </c>
      <c r="S49" s="128">
        <f>O49*M49/100</f>
        <v>0</v>
      </c>
    </row>
    <row r="50" spans="1:19" ht="20.25" customHeight="1" thickBot="1">
      <c r="A50" s="42"/>
      <c r="B50" s="43"/>
      <c r="C50" s="43"/>
      <c r="D50" s="43"/>
      <c r="E50" s="43"/>
      <c r="F50" s="49"/>
      <c r="G50" s="118"/>
      <c r="H50" s="43"/>
      <c r="I50" s="43"/>
      <c r="J50" s="43"/>
      <c r="K50" s="43"/>
      <c r="L50" s="110">
        <v>26</v>
      </c>
      <c r="M50" s="129" t="s">
        <v>78</v>
      </c>
      <c r="N50" s="112"/>
      <c r="O50" s="112"/>
      <c r="P50" s="112"/>
      <c r="Q50" s="130"/>
      <c r="R50" s="147">
        <f>R47+R48+R49</f>
        <v>0</v>
      </c>
      <c r="S50" s="131"/>
    </row>
    <row r="51" spans="1:19" ht="20.25" customHeight="1">
      <c r="A51" s="120" t="s">
        <v>75</v>
      </c>
      <c r="B51" s="61"/>
      <c r="C51" s="61"/>
      <c r="D51" s="61"/>
      <c r="E51" s="61"/>
      <c r="F51" s="62"/>
      <c r="G51" s="121" t="s">
        <v>76</v>
      </c>
      <c r="H51" s="61"/>
      <c r="I51" s="61"/>
      <c r="J51" s="61"/>
      <c r="K51" s="61"/>
      <c r="L51" s="91" t="s">
        <v>79</v>
      </c>
      <c r="M51" s="78"/>
      <c r="N51" s="93" t="s">
        <v>80</v>
      </c>
      <c r="O51" s="77"/>
      <c r="P51" s="77"/>
      <c r="Q51" s="77"/>
      <c r="R51" s="148"/>
      <c r="S51" s="80"/>
    </row>
    <row r="52" spans="1:19" ht="20.25" customHeight="1">
      <c r="A52" s="125" t="s">
        <v>35</v>
      </c>
      <c r="B52" s="55"/>
      <c r="C52" s="55"/>
      <c r="D52" s="55"/>
      <c r="E52" s="55"/>
      <c r="F52" s="46"/>
      <c r="G52" s="126"/>
      <c r="H52" s="55"/>
      <c r="I52" s="55"/>
      <c r="J52" s="55"/>
      <c r="K52" s="55"/>
      <c r="L52" s="97">
        <v>27</v>
      </c>
      <c r="M52" s="101" t="s">
        <v>81</v>
      </c>
      <c r="N52" s="65"/>
      <c r="O52" s="65"/>
      <c r="P52" s="65"/>
      <c r="Q52" s="59"/>
      <c r="R52" s="139">
        <v>0</v>
      </c>
      <c r="S52" s="100"/>
    </row>
    <row r="53" spans="1:19" ht="20.25" customHeight="1">
      <c r="A53" s="42"/>
      <c r="B53" s="43"/>
      <c r="C53" s="43"/>
      <c r="D53" s="43"/>
      <c r="E53" s="43"/>
      <c r="F53" s="49"/>
      <c r="G53" s="118"/>
      <c r="H53" s="43"/>
      <c r="I53" s="43"/>
      <c r="J53" s="43"/>
      <c r="K53" s="43"/>
      <c r="L53" s="97">
        <v>28</v>
      </c>
      <c r="M53" s="101" t="s">
        <v>82</v>
      </c>
      <c r="N53" s="65"/>
      <c r="O53" s="65"/>
      <c r="P53" s="65"/>
      <c r="Q53" s="59"/>
      <c r="R53" s="139">
        <v>0</v>
      </c>
      <c r="S53" s="100"/>
    </row>
    <row r="54" spans="1:19" ht="20.25" customHeight="1">
      <c r="A54" s="132" t="s">
        <v>75</v>
      </c>
      <c r="B54" s="70"/>
      <c r="C54" s="70"/>
      <c r="D54" s="70"/>
      <c r="E54" s="70"/>
      <c r="F54" s="133"/>
      <c r="G54" s="134" t="s">
        <v>76</v>
      </c>
      <c r="H54" s="70"/>
      <c r="I54" s="70"/>
      <c r="J54" s="70"/>
      <c r="K54" s="70"/>
      <c r="L54" s="110">
        <v>29</v>
      </c>
      <c r="M54" s="111" t="s">
        <v>83</v>
      </c>
      <c r="N54" s="112"/>
      <c r="O54" s="112"/>
      <c r="P54" s="112"/>
      <c r="Q54" s="113"/>
      <c r="R54" s="149">
        <v>0</v>
      </c>
      <c r="S54" s="135"/>
    </row>
  </sheetData>
  <mergeCells count="4">
    <mergeCell ref="E5:J5"/>
    <mergeCell ref="E7:J7"/>
    <mergeCell ref="E9:J9"/>
    <mergeCell ref="P9:R9"/>
  </mergeCells>
  <printOptions verticalCentered="1"/>
  <pageMargins left="0.59055118110236227" right="0.59055118110236227" top="0.9055118110236221" bottom="0.9055118110236221" header="0" footer="0"/>
  <pageSetup paperSize="9" scale="90" fitToHeight="0" orientation="portrait" r:id="rId1"/>
  <headerFooter alignWithMargins="0">
    <oddFooter>&amp;RStrana 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Zeros="0" zoomScaleNormal="100" zoomScaleSheetLayoutView="100" workbookViewId="0">
      <selection activeCell="B15" sqref="B15"/>
    </sheetView>
  </sheetViews>
  <sheetFormatPr defaultColWidth="9.140625" defaultRowHeight="10.5"/>
  <cols>
    <col min="1" max="1" width="9.28515625" style="3" customWidth="1"/>
    <col min="2" max="2" width="59.7109375" style="3" customWidth="1"/>
    <col min="3" max="3" width="6.42578125" style="3" customWidth="1"/>
    <col min="4" max="4" width="8.140625" style="3" customWidth="1"/>
    <col min="5" max="5" width="20" style="3" bestFit="1" customWidth="1"/>
    <col min="6" max="256" width="9.140625" style="15"/>
    <col min="257" max="257" width="9.28515625" style="15" customWidth="1"/>
    <col min="258" max="258" width="59.7109375" style="15" customWidth="1"/>
    <col min="259" max="259" width="6.42578125" style="15" customWidth="1"/>
    <col min="260" max="260" width="8.140625" style="15" customWidth="1"/>
    <col min="261" max="261" width="20" style="15" bestFit="1" customWidth="1"/>
    <col min="262" max="512" width="9.140625" style="15"/>
    <col min="513" max="513" width="9.28515625" style="15" customWidth="1"/>
    <col min="514" max="514" width="59.7109375" style="15" customWidth="1"/>
    <col min="515" max="515" width="6.42578125" style="15" customWidth="1"/>
    <col min="516" max="516" width="8.140625" style="15" customWidth="1"/>
    <col min="517" max="517" width="20" style="15" bestFit="1" customWidth="1"/>
    <col min="518" max="768" width="9.140625" style="15"/>
    <col min="769" max="769" width="9.28515625" style="15" customWidth="1"/>
    <col min="770" max="770" width="59.7109375" style="15" customWidth="1"/>
    <col min="771" max="771" width="6.42578125" style="15" customWidth="1"/>
    <col min="772" max="772" width="8.140625" style="15" customWidth="1"/>
    <col min="773" max="773" width="20" style="15" bestFit="1" customWidth="1"/>
    <col min="774" max="1024" width="9.140625" style="15"/>
    <col min="1025" max="1025" width="9.28515625" style="15" customWidth="1"/>
    <col min="1026" max="1026" width="59.7109375" style="15" customWidth="1"/>
    <col min="1027" max="1027" width="6.42578125" style="15" customWidth="1"/>
    <col min="1028" max="1028" width="8.140625" style="15" customWidth="1"/>
    <col min="1029" max="1029" width="20" style="15" bestFit="1" customWidth="1"/>
    <col min="1030" max="1280" width="9.140625" style="15"/>
    <col min="1281" max="1281" width="9.28515625" style="15" customWidth="1"/>
    <col min="1282" max="1282" width="59.7109375" style="15" customWidth="1"/>
    <col min="1283" max="1283" width="6.42578125" style="15" customWidth="1"/>
    <col min="1284" max="1284" width="8.140625" style="15" customWidth="1"/>
    <col min="1285" max="1285" width="20" style="15" bestFit="1" customWidth="1"/>
    <col min="1286" max="1536" width="9.140625" style="15"/>
    <col min="1537" max="1537" width="9.28515625" style="15" customWidth="1"/>
    <col min="1538" max="1538" width="59.7109375" style="15" customWidth="1"/>
    <col min="1539" max="1539" width="6.42578125" style="15" customWidth="1"/>
    <col min="1540" max="1540" width="8.140625" style="15" customWidth="1"/>
    <col min="1541" max="1541" width="20" style="15" bestFit="1" customWidth="1"/>
    <col min="1542" max="1792" width="9.140625" style="15"/>
    <col min="1793" max="1793" width="9.28515625" style="15" customWidth="1"/>
    <col min="1794" max="1794" width="59.7109375" style="15" customWidth="1"/>
    <col min="1795" max="1795" width="6.42578125" style="15" customWidth="1"/>
    <col min="1796" max="1796" width="8.140625" style="15" customWidth="1"/>
    <col min="1797" max="1797" width="20" style="15" bestFit="1" customWidth="1"/>
    <col min="1798" max="2048" width="9.140625" style="15"/>
    <col min="2049" max="2049" width="9.28515625" style="15" customWidth="1"/>
    <col min="2050" max="2050" width="59.7109375" style="15" customWidth="1"/>
    <col min="2051" max="2051" width="6.42578125" style="15" customWidth="1"/>
    <col min="2052" max="2052" width="8.140625" style="15" customWidth="1"/>
    <col min="2053" max="2053" width="20" style="15" bestFit="1" customWidth="1"/>
    <col min="2054" max="2304" width="9.140625" style="15"/>
    <col min="2305" max="2305" width="9.28515625" style="15" customWidth="1"/>
    <col min="2306" max="2306" width="59.7109375" style="15" customWidth="1"/>
    <col min="2307" max="2307" width="6.42578125" style="15" customWidth="1"/>
    <col min="2308" max="2308" width="8.140625" style="15" customWidth="1"/>
    <col min="2309" max="2309" width="20" style="15" bestFit="1" customWidth="1"/>
    <col min="2310" max="2560" width="9.140625" style="15"/>
    <col min="2561" max="2561" width="9.28515625" style="15" customWidth="1"/>
    <col min="2562" max="2562" width="59.7109375" style="15" customWidth="1"/>
    <col min="2563" max="2563" width="6.42578125" style="15" customWidth="1"/>
    <col min="2564" max="2564" width="8.140625" style="15" customWidth="1"/>
    <col min="2565" max="2565" width="20" style="15" bestFit="1" customWidth="1"/>
    <col min="2566" max="2816" width="9.140625" style="15"/>
    <col min="2817" max="2817" width="9.28515625" style="15" customWidth="1"/>
    <col min="2818" max="2818" width="59.7109375" style="15" customWidth="1"/>
    <col min="2819" max="2819" width="6.42578125" style="15" customWidth="1"/>
    <col min="2820" max="2820" width="8.140625" style="15" customWidth="1"/>
    <col min="2821" max="2821" width="20" style="15" bestFit="1" customWidth="1"/>
    <col min="2822" max="3072" width="9.140625" style="15"/>
    <col min="3073" max="3073" width="9.28515625" style="15" customWidth="1"/>
    <col min="3074" max="3074" width="59.7109375" style="15" customWidth="1"/>
    <col min="3075" max="3075" width="6.42578125" style="15" customWidth="1"/>
    <col min="3076" max="3076" width="8.140625" style="15" customWidth="1"/>
    <col min="3077" max="3077" width="20" style="15" bestFit="1" customWidth="1"/>
    <col min="3078" max="3328" width="9.140625" style="15"/>
    <col min="3329" max="3329" width="9.28515625" style="15" customWidth="1"/>
    <col min="3330" max="3330" width="59.7109375" style="15" customWidth="1"/>
    <col min="3331" max="3331" width="6.42578125" style="15" customWidth="1"/>
    <col min="3332" max="3332" width="8.140625" style="15" customWidth="1"/>
    <col min="3333" max="3333" width="20" style="15" bestFit="1" customWidth="1"/>
    <col min="3334" max="3584" width="9.140625" style="15"/>
    <col min="3585" max="3585" width="9.28515625" style="15" customWidth="1"/>
    <col min="3586" max="3586" width="59.7109375" style="15" customWidth="1"/>
    <col min="3587" max="3587" width="6.42578125" style="15" customWidth="1"/>
    <col min="3588" max="3588" width="8.140625" style="15" customWidth="1"/>
    <col min="3589" max="3589" width="20" style="15" bestFit="1" customWidth="1"/>
    <col min="3590" max="3840" width="9.140625" style="15"/>
    <col min="3841" max="3841" width="9.28515625" style="15" customWidth="1"/>
    <col min="3842" max="3842" width="59.7109375" style="15" customWidth="1"/>
    <col min="3843" max="3843" width="6.42578125" style="15" customWidth="1"/>
    <col min="3844" max="3844" width="8.140625" style="15" customWidth="1"/>
    <col min="3845" max="3845" width="20" style="15" bestFit="1" customWidth="1"/>
    <col min="3846" max="4096" width="9.140625" style="15"/>
    <col min="4097" max="4097" width="9.28515625" style="15" customWidth="1"/>
    <col min="4098" max="4098" width="59.7109375" style="15" customWidth="1"/>
    <col min="4099" max="4099" width="6.42578125" style="15" customWidth="1"/>
    <col min="4100" max="4100" width="8.140625" style="15" customWidth="1"/>
    <col min="4101" max="4101" width="20" style="15" bestFit="1" customWidth="1"/>
    <col min="4102" max="4352" width="9.140625" style="15"/>
    <col min="4353" max="4353" width="9.28515625" style="15" customWidth="1"/>
    <col min="4354" max="4354" width="59.7109375" style="15" customWidth="1"/>
    <col min="4355" max="4355" width="6.42578125" style="15" customWidth="1"/>
    <col min="4356" max="4356" width="8.140625" style="15" customWidth="1"/>
    <col min="4357" max="4357" width="20" style="15" bestFit="1" customWidth="1"/>
    <col min="4358" max="4608" width="9.140625" style="15"/>
    <col min="4609" max="4609" width="9.28515625" style="15" customWidth="1"/>
    <col min="4610" max="4610" width="59.7109375" style="15" customWidth="1"/>
    <col min="4611" max="4611" width="6.42578125" style="15" customWidth="1"/>
    <col min="4612" max="4612" width="8.140625" style="15" customWidth="1"/>
    <col min="4613" max="4613" width="20" style="15" bestFit="1" customWidth="1"/>
    <col min="4614" max="4864" width="9.140625" style="15"/>
    <col min="4865" max="4865" width="9.28515625" style="15" customWidth="1"/>
    <col min="4866" max="4866" width="59.7109375" style="15" customWidth="1"/>
    <col min="4867" max="4867" width="6.42578125" style="15" customWidth="1"/>
    <col min="4868" max="4868" width="8.140625" style="15" customWidth="1"/>
    <col min="4869" max="4869" width="20" style="15" bestFit="1" customWidth="1"/>
    <col min="4870" max="5120" width="9.140625" style="15"/>
    <col min="5121" max="5121" width="9.28515625" style="15" customWidth="1"/>
    <col min="5122" max="5122" width="59.7109375" style="15" customWidth="1"/>
    <col min="5123" max="5123" width="6.42578125" style="15" customWidth="1"/>
    <col min="5124" max="5124" width="8.140625" style="15" customWidth="1"/>
    <col min="5125" max="5125" width="20" style="15" bestFit="1" customWidth="1"/>
    <col min="5126" max="5376" width="9.140625" style="15"/>
    <col min="5377" max="5377" width="9.28515625" style="15" customWidth="1"/>
    <col min="5378" max="5378" width="59.7109375" style="15" customWidth="1"/>
    <col min="5379" max="5379" width="6.42578125" style="15" customWidth="1"/>
    <col min="5380" max="5380" width="8.140625" style="15" customWidth="1"/>
    <col min="5381" max="5381" width="20" style="15" bestFit="1" customWidth="1"/>
    <col min="5382" max="5632" width="9.140625" style="15"/>
    <col min="5633" max="5633" width="9.28515625" style="15" customWidth="1"/>
    <col min="5634" max="5634" width="59.7109375" style="15" customWidth="1"/>
    <col min="5635" max="5635" width="6.42578125" style="15" customWidth="1"/>
    <col min="5636" max="5636" width="8.140625" style="15" customWidth="1"/>
    <col min="5637" max="5637" width="20" style="15" bestFit="1" customWidth="1"/>
    <col min="5638" max="5888" width="9.140625" style="15"/>
    <col min="5889" max="5889" width="9.28515625" style="15" customWidth="1"/>
    <col min="5890" max="5890" width="59.7109375" style="15" customWidth="1"/>
    <col min="5891" max="5891" width="6.42578125" style="15" customWidth="1"/>
    <col min="5892" max="5892" width="8.140625" style="15" customWidth="1"/>
    <col min="5893" max="5893" width="20" style="15" bestFit="1" customWidth="1"/>
    <col min="5894" max="6144" width="9.140625" style="15"/>
    <col min="6145" max="6145" width="9.28515625" style="15" customWidth="1"/>
    <col min="6146" max="6146" width="59.7109375" style="15" customWidth="1"/>
    <col min="6147" max="6147" width="6.42578125" style="15" customWidth="1"/>
    <col min="6148" max="6148" width="8.140625" style="15" customWidth="1"/>
    <col min="6149" max="6149" width="20" style="15" bestFit="1" customWidth="1"/>
    <col min="6150" max="6400" width="9.140625" style="15"/>
    <col min="6401" max="6401" width="9.28515625" style="15" customWidth="1"/>
    <col min="6402" max="6402" width="59.7109375" style="15" customWidth="1"/>
    <col min="6403" max="6403" width="6.42578125" style="15" customWidth="1"/>
    <col min="6404" max="6404" width="8.140625" style="15" customWidth="1"/>
    <col min="6405" max="6405" width="20" style="15" bestFit="1" customWidth="1"/>
    <col min="6406" max="6656" width="9.140625" style="15"/>
    <col min="6657" max="6657" width="9.28515625" style="15" customWidth="1"/>
    <col min="6658" max="6658" width="59.7109375" style="15" customWidth="1"/>
    <col min="6659" max="6659" width="6.42578125" style="15" customWidth="1"/>
    <col min="6660" max="6660" width="8.140625" style="15" customWidth="1"/>
    <col min="6661" max="6661" width="20" style="15" bestFit="1" customWidth="1"/>
    <col min="6662" max="6912" width="9.140625" style="15"/>
    <col min="6913" max="6913" width="9.28515625" style="15" customWidth="1"/>
    <col min="6914" max="6914" width="59.7109375" style="15" customWidth="1"/>
    <col min="6915" max="6915" width="6.42578125" style="15" customWidth="1"/>
    <col min="6916" max="6916" width="8.140625" style="15" customWidth="1"/>
    <col min="6917" max="6917" width="20" style="15" bestFit="1" customWidth="1"/>
    <col min="6918" max="7168" width="9.140625" style="15"/>
    <col min="7169" max="7169" width="9.28515625" style="15" customWidth="1"/>
    <col min="7170" max="7170" width="59.7109375" style="15" customWidth="1"/>
    <col min="7171" max="7171" width="6.42578125" style="15" customWidth="1"/>
    <col min="7172" max="7172" width="8.140625" style="15" customWidth="1"/>
    <col min="7173" max="7173" width="20" style="15" bestFit="1" customWidth="1"/>
    <col min="7174" max="7424" width="9.140625" style="15"/>
    <col min="7425" max="7425" width="9.28515625" style="15" customWidth="1"/>
    <col min="7426" max="7426" width="59.7109375" style="15" customWidth="1"/>
    <col min="7427" max="7427" width="6.42578125" style="15" customWidth="1"/>
    <col min="7428" max="7428" width="8.140625" style="15" customWidth="1"/>
    <col min="7429" max="7429" width="20" style="15" bestFit="1" customWidth="1"/>
    <col min="7430" max="7680" width="9.140625" style="15"/>
    <col min="7681" max="7681" width="9.28515625" style="15" customWidth="1"/>
    <col min="7682" max="7682" width="59.7109375" style="15" customWidth="1"/>
    <col min="7683" max="7683" width="6.42578125" style="15" customWidth="1"/>
    <col min="7684" max="7684" width="8.140625" style="15" customWidth="1"/>
    <col min="7685" max="7685" width="20" style="15" bestFit="1" customWidth="1"/>
    <col min="7686" max="7936" width="9.140625" style="15"/>
    <col min="7937" max="7937" width="9.28515625" style="15" customWidth="1"/>
    <col min="7938" max="7938" width="59.7109375" style="15" customWidth="1"/>
    <col min="7939" max="7939" width="6.42578125" style="15" customWidth="1"/>
    <col min="7940" max="7940" width="8.140625" style="15" customWidth="1"/>
    <col min="7941" max="7941" width="20" style="15" bestFit="1" customWidth="1"/>
    <col min="7942" max="8192" width="9.140625" style="15"/>
    <col min="8193" max="8193" width="9.28515625" style="15" customWidth="1"/>
    <col min="8194" max="8194" width="59.7109375" style="15" customWidth="1"/>
    <col min="8195" max="8195" width="6.42578125" style="15" customWidth="1"/>
    <col min="8196" max="8196" width="8.140625" style="15" customWidth="1"/>
    <col min="8197" max="8197" width="20" style="15" bestFit="1" customWidth="1"/>
    <col min="8198" max="8448" width="9.140625" style="15"/>
    <col min="8449" max="8449" width="9.28515625" style="15" customWidth="1"/>
    <col min="8450" max="8450" width="59.7109375" style="15" customWidth="1"/>
    <col min="8451" max="8451" width="6.42578125" style="15" customWidth="1"/>
    <col min="8452" max="8452" width="8.140625" style="15" customWidth="1"/>
    <col min="8453" max="8453" width="20" style="15" bestFit="1" customWidth="1"/>
    <col min="8454" max="8704" width="9.140625" style="15"/>
    <col min="8705" max="8705" width="9.28515625" style="15" customWidth="1"/>
    <col min="8706" max="8706" width="59.7109375" style="15" customWidth="1"/>
    <col min="8707" max="8707" width="6.42578125" style="15" customWidth="1"/>
    <col min="8708" max="8708" width="8.140625" style="15" customWidth="1"/>
    <col min="8709" max="8709" width="20" style="15" bestFit="1" customWidth="1"/>
    <col min="8710" max="8960" width="9.140625" style="15"/>
    <col min="8961" max="8961" width="9.28515625" style="15" customWidth="1"/>
    <col min="8962" max="8962" width="59.7109375" style="15" customWidth="1"/>
    <col min="8963" max="8963" width="6.42578125" style="15" customWidth="1"/>
    <col min="8964" max="8964" width="8.140625" style="15" customWidth="1"/>
    <col min="8965" max="8965" width="20" style="15" bestFit="1" customWidth="1"/>
    <col min="8966" max="9216" width="9.140625" style="15"/>
    <col min="9217" max="9217" width="9.28515625" style="15" customWidth="1"/>
    <col min="9218" max="9218" width="59.7109375" style="15" customWidth="1"/>
    <col min="9219" max="9219" width="6.42578125" style="15" customWidth="1"/>
    <col min="9220" max="9220" width="8.140625" style="15" customWidth="1"/>
    <col min="9221" max="9221" width="20" style="15" bestFit="1" customWidth="1"/>
    <col min="9222" max="9472" width="9.140625" style="15"/>
    <col min="9473" max="9473" width="9.28515625" style="15" customWidth="1"/>
    <col min="9474" max="9474" width="59.7109375" style="15" customWidth="1"/>
    <col min="9475" max="9475" width="6.42578125" style="15" customWidth="1"/>
    <col min="9476" max="9476" width="8.140625" style="15" customWidth="1"/>
    <col min="9477" max="9477" width="20" style="15" bestFit="1" customWidth="1"/>
    <col min="9478" max="9728" width="9.140625" style="15"/>
    <col min="9729" max="9729" width="9.28515625" style="15" customWidth="1"/>
    <col min="9730" max="9730" width="59.7109375" style="15" customWidth="1"/>
    <col min="9731" max="9731" width="6.42578125" style="15" customWidth="1"/>
    <col min="9732" max="9732" width="8.140625" style="15" customWidth="1"/>
    <col min="9733" max="9733" width="20" style="15" bestFit="1" customWidth="1"/>
    <col min="9734" max="9984" width="9.140625" style="15"/>
    <col min="9985" max="9985" width="9.28515625" style="15" customWidth="1"/>
    <col min="9986" max="9986" width="59.7109375" style="15" customWidth="1"/>
    <col min="9987" max="9987" width="6.42578125" style="15" customWidth="1"/>
    <col min="9988" max="9988" width="8.140625" style="15" customWidth="1"/>
    <col min="9989" max="9989" width="20" style="15" bestFit="1" customWidth="1"/>
    <col min="9990" max="10240" width="9.140625" style="15"/>
    <col min="10241" max="10241" width="9.28515625" style="15" customWidth="1"/>
    <col min="10242" max="10242" width="59.7109375" style="15" customWidth="1"/>
    <col min="10243" max="10243" width="6.42578125" style="15" customWidth="1"/>
    <col min="10244" max="10244" width="8.140625" style="15" customWidth="1"/>
    <col min="10245" max="10245" width="20" style="15" bestFit="1" customWidth="1"/>
    <col min="10246" max="10496" width="9.140625" style="15"/>
    <col min="10497" max="10497" width="9.28515625" style="15" customWidth="1"/>
    <col min="10498" max="10498" width="59.7109375" style="15" customWidth="1"/>
    <col min="10499" max="10499" width="6.42578125" style="15" customWidth="1"/>
    <col min="10500" max="10500" width="8.140625" style="15" customWidth="1"/>
    <col min="10501" max="10501" width="20" style="15" bestFit="1" customWidth="1"/>
    <col min="10502" max="10752" width="9.140625" style="15"/>
    <col min="10753" max="10753" width="9.28515625" style="15" customWidth="1"/>
    <col min="10754" max="10754" width="59.7109375" style="15" customWidth="1"/>
    <col min="10755" max="10755" width="6.42578125" style="15" customWidth="1"/>
    <col min="10756" max="10756" width="8.140625" style="15" customWidth="1"/>
    <col min="10757" max="10757" width="20" style="15" bestFit="1" customWidth="1"/>
    <col min="10758" max="11008" width="9.140625" style="15"/>
    <col min="11009" max="11009" width="9.28515625" style="15" customWidth="1"/>
    <col min="11010" max="11010" width="59.7109375" style="15" customWidth="1"/>
    <col min="11011" max="11011" width="6.42578125" style="15" customWidth="1"/>
    <col min="11012" max="11012" width="8.140625" style="15" customWidth="1"/>
    <col min="11013" max="11013" width="20" style="15" bestFit="1" customWidth="1"/>
    <col min="11014" max="11264" width="9.140625" style="15"/>
    <col min="11265" max="11265" width="9.28515625" style="15" customWidth="1"/>
    <col min="11266" max="11266" width="59.7109375" style="15" customWidth="1"/>
    <col min="11267" max="11267" width="6.42578125" style="15" customWidth="1"/>
    <col min="11268" max="11268" width="8.140625" style="15" customWidth="1"/>
    <col min="11269" max="11269" width="20" style="15" bestFit="1" customWidth="1"/>
    <col min="11270" max="11520" width="9.140625" style="15"/>
    <col min="11521" max="11521" width="9.28515625" style="15" customWidth="1"/>
    <col min="11522" max="11522" width="59.7109375" style="15" customWidth="1"/>
    <col min="11523" max="11523" width="6.42578125" style="15" customWidth="1"/>
    <col min="11524" max="11524" width="8.140625" style="15" customWidth="1"/>
    <col min="11525" max="11525" width="20" style="15" bestFit="1" customWidth="1"/>
    <col min="11526" max="11776" width="9.140625" style="15"/>
    <col min="11777" max="11777" width="9.28515625" style="15" customWidth="1"/>
    <col min="11778" max="11778" width="59.7109375" style="15" customWidth="1"/>
    <col min="11779" max="11779" width="6.42578125" style="15" customWidth="1"/>
    <col min="11780" max="11780" width="8.140625" style="15" customWidth="1"/>
    <col min="11781" max="11781" width="20" style="15" bestFit="1" customWidth="1"/>
    <col min="11782" max="12032" width="9.140625" style="15"/>
    <col min="12033" max="12033" width="9.28515625" style="15" customWidth="1"/>
    <col min="12034" max="12034" width="59.7109375" style="15" customWidth="1"/>
    <col min="12035" max="12035" width="6.42578125" style="15" customWidth="1"/>
    <col min="12036" max="12036" width="8.140625" style="15" customWidth="1"/>
    <col min="12037" max="12037" width="20" style="15" bestFit="1" customWidth="1"/>
    <col min="12038" max="12288" width="9.140625" style="15"/>
    <col min="12289" max="12289" width="9.28515625" style="15" customWidth="1"/>
    <col min="12290" max="12290" width="59.7109375" style="15" customWidth="1"/>
    <col min="12291" max="12291" width="6.42578125" style="15" customWidth="1"/>
    <col min="12292" max="12292" width="8.140625" style="15" customWidth="1"/>
    <col min="12293" max="12293" width="20" style="15" bestFit="1" customWidth="1"/>
    <col min="12294" max="12544" width="9.140625" style="15"/>
    <col min="12545" max="12545" width="9.28515625" style="15" customWidth="1"/>
    <col min="12546" max="12546" width="59.7109375" style="15" customWidth="1"/>
    <col min="12547" max="12547" width="6.42578125" style="15" customWidth="1"/>
    <col min="12548" max="12548" width="8.140625" style="15" customWidth="1"/>
    <col min="12549" max="12549" width="20" style="15" bestFit="1" customWidth="1"/>
    <col min="12550" max="12800" width="9.140625" style="15"/>
    <col min="12801" max="12801" width="9.28515625" style="15" customWidth="1"/>
    <col min="12802" max="12802" width="59.7109375" style="15" customWidth="1"/>
    <col min="12803" max="12803" width="6.42578125" style="15" customWidth="1"/>
    <col min="12804" max="12804" width="8.140625" style="15" customWidth="1"/>
    <col min="12805" max="12805" width="20" style="15" bestFit="1" customWidth="1"/>
    <col min="12806" max="13056" width="9.140625" style="15"/>
    <col min="13057" max="13057" width="9.28515625" style="15" customWidth="1"/>
    <col min="13058" max="13058" width="59.7109375" style="15" customWidth="1"/>
    <col min="13059" max="13059" width="6.42578125" style="15" customWidth="1"/>
    <col min="13060" max="13060" width="8.140625" style="15" customWidth="1"/>
    <col min="13061" max="13061" width="20" style="15" bestFit="1" customWidth="1"/>
    <col min="13062" max="13312" width="9.140625" style="15"/>
    <col min="13313" max="13313" width="9.28515625" style="15" customWidth="1"/>
    <col min="13314" max="13314" width="59.7109375" style="15" customWidth="1"/>
    <col min="13315" max="13315" width="6.42578125" style="15" customWidth="1"/>
    <col min="13316" max="13316" width="8.140625" style="15" customWidth="1"/>
    <col min="13317" max="13317" width="20" style="15" bestFit="1" customWidth="1"/>
    <col min="13318" max="13568" width="9.140625" style="15"/>
    <col min="13569" max="13569" width="9.28515625" style="15" customWidth="1"/>
    <col min="13570" max="13570" width="59.7109375" style="15" customWidth="1"/>
    <col min="13571" max="13571" width="6.42578125" style="15" customWidth="1"/>
    <col min="13572" max="13572" width="8.140625" style="15" customWidth="1"/>
    <col min="13573" max="13573" width="20" style="15" bestFit="1" customWidth="1"/>
    <col min="13574" max="13824" width="9.140625" style="15"/>
    <col min="13825" max="13825" width="9.28515625" style="15" customWidth="1"/>
    <col min="13826" max="13826" width="59.7109375" style="15" customWidth="1"/>
    <col min="13827" max="13827" width="6.42578125" style="15" customWidth="1"/>
    <col min="13828" max="13828" width="8.140625" style="15" customWidth="1"/>
    <col min="13829" max="13829" width="20" style="15" bestFit="1" customWidth="1"/>
    <col min="13830" max="14080" width="9.140625" style="15"/>
    <col min="14081" max="14081" width="9.28515625" style="15" customWidth="1"/>
    <col min="14082" max="14082" width="59.7109375" style="15" customWidth="1"/>
    <col min="14083" max="14083" width="6.42578125" style="15" customWidth="1"/>
    <col min="14084" max="14084" width="8.140625" style="15" customWidth="1"/>
    <col min="14085" max="14085" width="20" style="15" bestFit="1" customWidth="1"/>
    <col min="14086" max="14336" width="9.140625" style="15"/>
    <col min="14337" max="14337" width="9.28515625" style="15" customWidth="1"/>
    <col min="14338" max="14338" width="59.7109375" style="15" customWidth="1"/>
    <col min="14339" max="14339" width="6.42578125" style="15" customWidth="1"/>
    <col min="14340" max="14340" width="8.140625" style="15" customWidth="1"/>
    <col min="14341" max="14341" width="20" style="15" bestFit="1" customWidth="1"/>
    <col min="14342" max="14592" width="9.140625" style="15"/>
    <col min="14593" max="14593" width="9.28515625" style="15" customWidth="1"/>
    <col min="14594" max="14594" width="59.7109375" style="15" customWidth="1"/>
    <col min="14595" max="14595" width="6.42578125" style="15" customWidth="1"/>
    <col min="14596" max="14596" width="8.140625" style="15" customWidth="1"/>
    <col min="14597" max="14597" width="20" style="15" bestFit="1" customWidth="1"/>
    <col min="14598" max="14848" width="9.140625" style="15"/>
    <col min="14849" max="14849" width="9.28515625" style="15" customWidth="1"/>
    <col min="14850" max="14850" width="59.7109375" style="15" customWidth="1"/>
    <col min="14851" max="14851" width="6.42578125" style="15" customWidth="1"/>
    <col min="14852" max="14852" width="8.140625" style="15" customWidth="1"/>
    <col min="14853" max="14853" width="20" style="15" bestFit="1" customWidth="1"/>
    <col min="14854" max="15104" width="9.140625" style="15"/>
    <col min="15105" max="15105" width="9.28515625" style="15" customWidth="1"/>
    <col min="15106" max="15106" width="59.7109375" style="15" customWidth="1"/>
    <col min="15107" max="15107" width="6.42578125" style="15" customWidth="1"/>
    <col min="15108" max="15108" width="8.140625" style="15" customWidth="1"/>
    <col min="15109" max="15109" width="20" style="15" bestFit="1" customWidth="1"/>
    <col min="15110" max="15360" width="9.140625" style="15"/>
    <col min="15361" max="15361" width="9.28515625" style="15" customWidth="1"/>
    <col min="15362" max="15362" width="59.7109375" style="15" customWidth="1"/>
    <col min="15363" max="15363" width="6.42578125" style="15" customWidth="1"/>
    <col min="15364" max="15364" width="8.140625" style="15" customWidth="1"/>
    <col min="15365" max="15365" width="20" style="15" bestFit="1" customWidth="1"/>
    <col min="15366" max="15616" width="9.140625" style="15"/>
    <col min="15617" max="15617" width="9.28515625" style="15" customWidth="1"/>
    <col min="15618" max="15618" width="59.7109375" style="15" customWidth="1"/>
    <col min="15619" max="15619" width="6.42578125" style="15" customWidth="1"/>
    <col min="15620" max="15620" width="8.140625" style="15" customWidth="1"/>
    <col min="15621" max="15621" width="20" style="15" bestFit="1" customWidth="1"/>
    <col min="15622" max="15872" width="9.140625" style="15"/>
    <col min="15873" max="15873" width="9.28515625" style="15" customWidth="1"/>
    <col min="15874" max="15874" width="59.7109375" style="15" customWidth="1"/>
    <col min="15875" max="15875" width="6.42578125" style="15" customWidth="1"/>
    <col min="15876" max="15876" width="8.140625" style="15" customWidth="1"/>
    <col min="15877" max="15877" width="20" style="15" bestFit="1" customWidth="1"/>
    <col min="15878" max="16128" width="9.140625" style="15"/>
    <col min="16129" max="16129" width="9.28515625" style="15" customWidth="1"/>
    <col min="16130" max="16130" width="59.7109375" style="15" customWidth="1"/>
    <col min="16131" max="16131" width="6.42578125" style="15" customWidth="1"/>
    <col min="16132" max="16132" width="8.140625" style="15" customWidth="1"/>
    <col min="16133" max="16133" width="20" style="15" bestFit="1" customWidth="1"/>
    <col min="16134" max="16384" width="9.140625" style="15"/>
  </cols>
  <sheetData>
    <row r="1" spans="1:5" s="3" customFormat="1" ht="18">
      <c r="A1" s="1" t="s">
        <v>0</v>
      </c>
      <c r="B1" s="2"/>
      <c r="C1" s="2"/>
      <c r="D1" s="2"/>
      <c r="E1" s="2"/>
    </row>
    <row r="2" spans="1:5" s="3" customFormat="1" ht="11.25">
      <c r="A2" s="4" t="s">
        <v>1</v>
      </c>
      <c r="B2" s="17" t="s">
        <v>241</v>
      </c>
      <c r="C2" s="5"/>
      <c r="D2" s="4" t="s">
        <v>2</v>
      </c>
      <c r="E2" s="5" t="s">
        <v>86</v>
      </c>
    </row>
    <row r="3" spans="1:5" s="3" customFormat="1" ht="11.25">
      <c r="A3" s="4" t="s">
        <v>239</v>
      </c>
      <c r="B3" s="5" t="s">
        <v>240</v>
      </c>
      <c r="C3" s="5"/>
      <c r="D3" s="4" t="s">
        <v>3</v>
      </c>
      <c r="E3" s="5" t="s">
        <v>11</v>
      </c>
    </row>
    <row r="4" spans="1:5" s="3" customFormat="1">
      <c r="A4" s="2"/>
      <c r="B4" s="2"/>
      <c r="C4" s="2"/>
      <c r="D4" s="2"/>
      <c r="E4" s="2"/>
    </row>
    <row r="5" spans="1:5" s="3" customFormat="1" ht="11.25">
      <c r="A5" s="6" t="s">
        <v>4</v>
      </c>
      <c r="B5" s="7" t="s">
        <v>5</v>
      </c>
      <c r="C5" s="8"/>
      <c r="D5" s="9"/>
      <c r="E5" s="6" t="s">
        <v>6</v>
      </c>
    </row>
    <row r="6" spans="1:5" s="13" customFormat="1" ht="12.75">
      <c r="A6" s="10"/>
      <c r="B6" s="10"/>
      <c r="C6" s="10"/>
      <c r="D6" s="11"/>
      <c r="E6" s="12"/>
    </row>
    <row r="7" spans="1:5" s="14" customFormat="1" ht="11.25">
      <c r="A7" s="21" t="s">
        <v>97</v>
      </c>
      <c r="B7" s="21" t="s">
        <v>98</v>
      </c>
      <c r="C7" s="21"/>
      <c r="D7" s="22"/>
      <c r="E7" s="28">
        <f>SUBTOTAL(9,E8:E28)</f>
        <v>0</v>
      </c>
    </row>
    <row r="8" spans="1:5" s="16" customFormat="1" ht="11.25">
      <c r="A8" s="25" t="s">
        <v>243</v>
      </c>
      <c r="B8" s="25" t="s">
        <v>99</v>
      </c>
      <c r="C8" s="26"/>
      <c r="D8" s="27"/>
      <c r="E8" s="29">
        <f>SUBTOTAL(9,E9)</f>
        <v>0</v>
      </c>
    </row>
    <row r="9" spans="1:5" s="16" customFormat="1" ht="11.25">
      <c r="A9" s="18" t="s">
        <v>12</v>
      </c>
      <c r="B9" s="18" t="s">
        <v>244</v>
      </c>
      <c r="C9" s="19"/>
      <c r="D9" s="20"/>
      <c r="E9" s="20">
        <f>PS070.01!K9</f>
        <v>0</v>
      </c>
    </row>
    <row r="10" spans="1:5" s="16" customFormat="1" ht="11.25">
      <c r="A10" s="18"/>
      <c r="B10" s="18"/>
      <c r="C10" s="19"/>
      <c r="D10" s="20"/>
      <c r="E10" s="20"/>
    </row>
    <row r="11" spans="1:5" s="16" customFormat="1" ht="11.25">
      <c r="A11" s="25" t="s">
        <v>245</v>
      </c>
      <c r="B11" s="25" t="s">
        <v>246</v>
      </c>
      <c r="C11" s="26"/>
      <c r="D11" s="27"/>
      <c r="E11" s="29">
        <f>SUBTOTAL(9,E12)</f>
        <v>0</v>
      </c>
    </row>
    <row r="12" spans="1:5" s="16" customFormat="1" ht="11.25">
      <c r="A12" s="18" t="s">
        <v>12</v>
      </c>
      <c r="B12" s="18" t="s">
        <v>244</v>
      </c>
      <c r="C12" s="19"/>
      <c r="D12" s="20"/>
      <c r="E12" s="20">
        <f>PS071.01!K9</f>
        <v>0</v>
      </c>
    </row>
    <row r="13" spans="1:5" s="16" customFormat="1" ht="11.25">
      <c r="A13" s="18"/>
      <c r="B13" s="18"/>
      <c r="C13" s="19"/>
      <c r="D13" s="20"/>
      <c r="E13" s="20"/>
    </row>
    <row r="14" spans="1:5" s="16" customFormat="1" ht="11.25">
      <c r="A14" s="25" t="s">
        <v>248</v>
      </c>
      <c r="B14" s="25" t="s">
        <v>250</v>
      </c>
      <c r="C14" s="26"/>
      <c r="D14" s="27"/>
      <c r="E14" s="29">
        <f>SUBTOTAL(9,E15:E16)</f>
        <v>0</v>
      </c>
    </row>
    <row r="15" spans="1:5" s="16" customFormat="1" ht="11.25">
      <c r="A15" s="18" t="s">
        <v>12</v>
      </c>
      <c r="B15" s="18" t="s">
        <v>13</v>
      </c>
      <c r="C15" s="19"/>
      <c r="D15" s="20"/>
      <c r="E15" s="20">
        <f>'PS 2201.01'!K9</f>
        <v>0</v>
      </c>
    </row>
    <row r="16" spans="1:5" s="16" customFormat="1" ht="11.25">
      <c r="A16" s="18" t="s">
        <v>14</v>
      </c>
      <c r="B16" s="18" t="s">
        <v>247</v>
      </c>
      <c r="C16" s="19"/>
      <c r="D16" s="20"/>
      <c r="E16" s="20">
        <f>PS2201.02!K9</f>
        <v>0</v>
      </c>
    </row>
    <row r="17" spans="1:5" s="3" customFormat="1" ht="11.25">
      <c r="A17" s="19"/>
      <c r="B17" s="19"/>
      <c r="C17" s="19"/>
      <c r="D17" s="20"/>
      <c r="E17" s="20"/>
    </row>
    <row r="18" spans="1:5" s="16" customFormat="1" ht="11.25">
      <c r="A18" s="25" t="s">
        <v>251</v>
      </c>
      <c r="B18" s="25" t="s">
        <v>249</v>
      </c>
      <c r="C18" s="26"/>
      <c r="D18" s="27"/>
      <c r="E18" s="29">
        <f>SUBTOTAL(9,E19:E20)</f>
        <v>0</v>
      </c>
    </row>
    <row r="19" spans="1:5" s="16" customFormat="1" ht="11.25">
      <c r="A19" s="18" t="s">
        <v>12</v>
      </c>
      <c r="B19" s="18" t="s">
        <v>13</v>
      </c>
      <c r="C19" s="19"/>
      <c r="D19" s="20"/>
      <c r="E19" s="20">
        <f>PS2202.01!K8</f>
        <v>0</v>
      </c>
    </row>
    <row r="20" spans="1:5" s="16" customFormat="1" ht="11.25">
      <c r="A20" s="18" t="s">
        <v>14</v>
      </c>
      <c r="B20" s="18" t="s">
        <v>247</v>
      </c>
      <c r="C20" s="19"/>
      <c r="D20" s="20"/>
      <c r="E20" s="20">
        <f>PS2202.02!K9</f>
        <v>0</v>
      </c>
    </row>
    <row r="21" spans="1:5" s="16" customFormat="1" ht="11.25">
      <c r="A21" s="18"/>
      <c r="B21" s="18"/>
      <c r="C21" s="19"/>
      <c r="D21" s="20"/>
      <c r="E21" s="20"/>
    </row>
    <row r="22" spans="1:5" s="16" customFormat="1" ht="11.25">
      <c r="A22" s="25" t="s">
        <v>253</v>
      </c>
      <c r="B22" s="25" t="s">
        <v>254</v>
      </c>
      <c r="C22" s="26"/>
      <c r="D22" s="27"/>
      <c r="E22" s="29">
        <f>SUBTOTAL(9,E23:E24)</f>
        <v>0</v>
      </c>
    </row>
    <row r="23" spans="1:5" s="16" customFormat="1" ht="11.25">
      <c r="A23" s="18" t="s">
        <v>12</v>
      </c>
      <c r="B23" s="18" t="s">
        <v>13</v>
      </c>
      <c r="C23" s="19"/>
      <c r="D23" s="20"/>
      <c r="E23" s="20">
        <f>PS221.01!K8</f>
        <v>0</v>
      </c>
    </row>
    <row r="24" spans="1:5" s="16" customFormat="1" ht="11.25">
      <c r="A24" s="18" t="s">
        <v>14</v>
      </c>
      <c r="B24" s="18" t="s">
        <v>247</v>
      </c>
      <c r="C24" s="19"/>
      <c r="D24" s="20"/>
      <c r="E24" s="20">
        <f>PS221.02!K9</f>
        <v>0</v>
      </c>
    </row>
    <row r="25" spans="1:5" s="16" customFormat="1" ht="11.25">
      <c r="A25" s="18"/>
      <c r="B25" s="18"/>
      <c r="C25" s="19"/>
      <c r="D25" s="20"/>
      <c r="E25" s="20"/>
    </row>
    <row r="26" spans="1:5" s="16" customFormat="1" ht="11.25">
      <c r="A26" s="25" t="s">
        <v>255</v>
      </c>
      <c r="B26" s="25" t="s">
        <v>256</v>
      </c>
      <c r="C26" s="26"/>
      <c r="D26" s="27"/>
      <c r="E26" s="29">
        <f>SUBTOTAL(9,E27:E28)</f>
        <v>0</v>
      </c>
    </row>
    <row r="27" spans="1:5" s="16" customFormat="1" ht="11.25">
      <c r="A27" s="18" t="s">
        <v>12</v>
      </c>
      <c r="B27" s="18" t="s">
        <v>13</v>
      </c>
      <c r="C27" s="19"/>
      <c r="D27" s="20"/>
      <c r="E27" s="20">
        <f>PS230.01!K8</f>
        <v>0</v>
      </c>
    </row>
    <row r="28" spans="1:5" s="16" customFormat="1" ht="11.25">
      <c r="A28" s="18" t="s">
        <v>87</v>
      </c>
      <c r="B28" s="18" t="s">
        <v>99</v>
      </c>
      <c r="C28" s="19"/>
      <c r="D28" s="20"/>
      <c r="E28" s="20">
        <f>PS230.03!K9</f>
        <v>0</v>
      </c>
    </row>
    <row r="29" spans="1:5" s="16" customFormat="1" ht="11.25">
      <c r="A29" s="18"/>
      <c r="B29" s="18"/>
      <c r="C29" s="19"/>
      <c r="D29" s="20"/>
      <c r="E29" s="20"/>
    </row>
    <row r="30" spans="1:5" ht="12.75">
      <c r="A30" s="23"/>
      <c r="B30" s="24" t="s">
        <v>252</v>
      </c>
      <c r="C30" s="23"/>
      <c r="D30" s="23"/>
      <c r="E30" s="30">
        <f>SUBTOTAL(9,E7:E28)</f>
        <v>0</v>
      </c>
    </row>
    <row r="31" spans="1:5">
      <c r="A31" s="23"/>
      <c r="B31" s="23"/>
      <c r="C31" s="23"/>
      <c r="D31" s="23"/>
      <c r="E31" s="23"/>
    </row>
    <row r="32" spans="1:5">
      <c r="A32" s="23"/>
      <c r="B32" s="23"/>
      <c r="C32" s="23"/>
      <c r="D32" s="23"/>
      <c r="E32" s="23"/>
    </row>
    <row r="33" spans="1:5">
      <c r="A33" s="23"/>
      <c r="B33" s="23"/>
      <c r="C33" s="23"/>
      <c r="D33" s="23"/>
      <c r="E33" s="23"/>
    </row>
    <row r="34" spans="1:5">
      <c r="A34" s="23"/>
      <c r="B34" s="23"/>
      <c r="C34" s="23"/>
      <c r="D34" s="23"/>
      <c r="E34" s="23"/>
    </row>
    <row r="35" spans="1:5">
      <c r="A35" s="3" t="s">
        <v>801</v>
      </c>
    </row>
  </sheetData>
  <printOptions horizontalCentered="1"/>
  <pageMargins left="0.39370078740157483" right="0.39370078740157483" top="0.78740157480314965" bottom="0.78740157480314965" header="0" footer="0"/>
  <pageSetup paperSize="256" scale="92" fitToHeight="0" orientation="portrait" r:id="rId1"/>
  <headerFooter alignWithMargins="0">
    <oddFooter>&amp;RStrana 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0"/>
  <sheetViews>
    <sheetView zoomScaleNormal="100" zoomScaleSheetLayoutView="85" workbookViewId="0">
      <selection activeCell="H13" sqref="H13"/>
    </sheetView>
  </sheetViews>
  <sheetFormatPr defaultColWidth="9" defaultRowHeight="15"/>
  <cols>
    <col min="1" max="1" width="6" style="329" customWidth="1"/>
    <col min="2" max="2" width="12.85546875" style="330" customWidth="1"/>
    <col min="3" max="3" width="65.85546875" style="330" customWidth="1"/>
    <col min="4" max="4" width="5.28515625" style="331" customWidth="1"/>
    <col min="5" max="5" width="11.5703125" style="398" customWidth="1"/>
    <col min="6" max="6" width="11" style="333" customWidth="1"/>
    <col min="7" max="7" width="12" style="333" customWidth="1"/>
    <col min="8" max="13" width="11.85546875" style="334" customWidth="1"/>
    <col min="14" max="16384" width="9" style="328"/>
  </cols>
  <sheetData>
    <row r="1" spans="1:13" s="165" customFormat="1" ht="18">
      <c r="A1" s="160" t="s">
        <v>555</v>
      </c>
      <c r="B1" s="161"/>
      <c r="C1" s="161"/>
      <c r="D1" s="162"/>
      <c r="E1" s="335"/>
      <c r="F1" s="164"/>
      <c r="G1" s="164"/>
      <c r="H1" s="161"/>
      <c r="I1" s="161"/>
      <c r="J1" s="161"/>
      <c r="K1" s="161"/>
      <c r="L1" s="161"/>
      <c r="M1" s="161"/>
    </row>
    <row r="2" spans="1:13" s="165" customFormat="1">
      <c r="A2" s="161" t="s">
        <v>1</v>
      </c>
      <c r="B2" s="161"/>
      <c r="C2" s="166" t="s">
        <v>474</v>
      </c>
      <c r="D2" s="162"/>
      <c r="E2" s="335"/>
      <c r="F2" s="164"/>
      <c r="G2" s="164"/>
      <c r="H2" s="161"/>
      <c r="I2" s="161"/>
      <c r="J2" s="161"/>
      <c r="K2" s="161"/>
      <c r="L2" s="161"/>
      <c r="M2" s="161"/>
    </row>
    <row r="3" spans="1:13" s="165" customFormat="1">
      <c r="A3" s="161" t="s">
        <v>102</v>
      </c>
      <c r="B3" s="161"/>
      <c r="C3" s="166" t="s">
        <v>550</v>
      </c>
      <c r="D3" s="162"/>
      <c r="E3" s="335"/>
      <c r="F3" s="164"/>
      <c r="G3" s="164" t="s">
        <v>2</v>
      </c>
      <c r="H3" s="166" t="s">
        <v>103</v>
      </c>
      <c r="I3" s="161"/>
      <c r="J3" s="166"/>
      <c r="K3" s="166"/>
      <c r="L3" s="161"/>
      <c r="M3" s="161"/>
    </row>
    <row r="4" spans="1:13" s="165" customFormat="1">
      <c r="A4" s="161" t="s">
        <v>104</v>
      </c>
      <c r="B4" s="161"/>
      <c r="C4" s="166" t="s">
        <v>548</v>
      </c>
      <c r="D4" s="162"/>
      <c r="E4" s="335"/>
      <c r="F4" s="164"/>
      <c r="G4" s="164" t="s">
        <v>3</v>
      </c>
      <c r="H4" s="166" t="s">
        <v>36</v>
      </c>
      <c r="I4" s="161"/>
      <c r="J4" s="166"/>
      <c r="K4" s="166"/>
      <c r="L4" s="161"/>
      <c r="M4" s="161"/>
    </row>
    <row r="5" spans="1:13" s="165" customFormat="1">
      <c r="A5" s="150" t="s">
        <v>105</v>
      </c>
      <c r="B5" s="151"/>
      <c r="C5" s="166" t="s">
        <v>549</v>
      </c>
      <c r="D5" s="162"/>
      <c r="E5" s="335"/>
      <c r="F5" s="164"/>
      <c r="G5" s="164"/>
      <c r="H5" s="161"/>
      <c r="I5" s="161"/>
      <c r="J5" s="161"/>
      <c r="K5" s="161"/>
      <c r="L5" s="161"/>
      <c r="M5" s="161"/>
    </row>
    <row r="6" spans="1:13" s="165" customFormat="1" ht="22.5">
      <c r="A6" s="167" t="s">
        <v>106</v>
      </c>
      <c r="B6" s="168" t="s">
        <v>107</v>
      </c>
      <c r="C6" s="168" t="s">
        <v>5</v>
      </c>
      <c r="D6" s="168" t="s">
        <v>108</v>
      </c>
      <c r="E6" s="336" t="s">
        <v>109</v>
      </c>
      <c r="F6" s="170" t="s">
        <v>110</v>
      </c>
      <c r="G6" s="170" t="s">
        <v>111</v>
      </c>
      <c r="H6" s="168" t="s">
        <v>112</v>
      </c>
      <c r="I6" s="170" t="s">
        <v>113</v>
      </c>
      <c r="J6" s="170" t="s">
        <v>114</v>
      </c>
      <c r="K6" s="168" t="s">
        <v>91</v>
      </c>
      <c r="L6" s="168" t="s">
        <v>115</v>
      </c>
      <c r="M6" s="168" t="s">
        <v>116</v>
      </c>
    </row>
    <row r="7" spans="1:13" s="165" customFormat="1">
      <c r="A7" s="171">
        <v>1</v>
      </c>
      <c r="B7" s="171">
        <v>2</v>
      </c>
      <c r="C7" s="171">
        <v>3</v>
      </c>
      <c r="D7" s="171">
        <v>4</v>
      </c>
      <c r="E7" s="336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</row>
    <row r="8" spans="1:13" s="165" customFormat="1">
      <c r="A8" s="172"/>
      <c r="B8" s="172"/>
      <c r="C8" s="172"/>
      <c r="D8" s="173"/>
      <c r="E8" s="337"/>
      <c r="F8" s="175"/>
      <c r="G8" s="175"/>
      <c r="H8" s="172"/>
      <c r="I8" s="172"/>
      <c r="J8" s="172"/>
      <c r="K8" s="172"/>
      <c r="L8" s="172"/>
      <c r="M8" s="172"/>
    </row>
    <row r="9" spans="1:13" s="183" customFormat="1" ht="12" thickBot="1">
      <c r="A9" s="176"/>
      <c r="B9" s="177"/>
      <c r="C9" s="338" t="s">
        <v>117</v>
      </c>
      <c r="D9" s="178"/>
      <c r="E9" s="339"/>
      <c r="F9" s="180"/>
      <c r="G9" s="181"/>
      <c r="H9" s="181"/>
      <c r="I9" s="181">
        <f>SUBTOTAL(9,I10:I200)</f>
        <v>0</v>
      </c>
      <c r="J9" s="181">
        <f>SUBTOTAL(9,J10:J200)</f>
        <v>0</v>
      </c>
      <c r="K9" s="181">
        <f>SUBTOTAL(9,K10:K199)</f>
        <v>0</v>
      </c>
      <c r="L9" s="181">
        <f>SUBTOTAL(9,L10:L200)</f>
        <v>0</v>
      </c>
      <c r="M9" s="182"/>
    </row>
    <row r="10" spans="1:13" s="165" customFormat="1" ht="15.75" thickBot="1">
      <c r="A10" s="184"/>
      <c r="B10" s="185">
        <v>1</v>
      </c>
      <c r="C10" s="186" t="s">
        <v>56</v>
      </c>
      <c r="D10" s="187"/>
      <c r="E10" s="340"/>
      <c r="F10" s="189"/>
      <c r="G10" s="190"/>
      <c r="H10" s="191"/>
      <c r="I10" s="190"/>
      <c r="J10" s="191"/>
      <c r="K10" s="191"/>
      <c r="L10" s="190">
        <f>SUBTOTAL(9,L11:L84)</f>
        <v>0</v>
      </c>
      <c r="M10" s="192"/>
    </row>
    <row r="11" spans="1:13" s="165" customFormat="1">
      <c r="A11" s="341"/>
      <c r="B11" s="196"/>
      <c r="C11" s="342" t="s">
        <v>288</v>
      </c>
      <c r="D11" s="196"/>
      <c r="E11" s="343"/>
      <c r="F11" s="198"/>
      <c r="G11" s="344"/>
      <c r="H11" s="344"/>
      <c r="I11" s="345"/>
      <c r="J11" s="346"/>
      <c r="K11" s="347"/>
      <c r="L11" s="203"/>
      <c r="M11" s="348"/>
    </row>
    <row r="12" spans="1:13" s="165" customFormat="1">
      <c r="A12" s="341"/>
      <c r="B12" s="208"/>
      <c r="C12" s="342" t="s">
        <v>289</v>
      </c>
      <c r="D12" s="349"/>
      <c r="E12" s="350"/>
      <c r="F12" s="351"/>
      <c r="G12" s="212"/>
      <c r="H12" s="212"/>
      <c r="I12" s="213"/>
      <c r="J12" s="214"/>
      <c r="K12" s="215"/>
      <c r="L12" s="216"/>
      <c r="M12" s="217"/>
    </row>
    <row r="13" spans="1:13" s="165" customFormat="1">
      <c r="A13" s="341" t="s">
        <v>118</v>
      </c>
      <c r="B13" s="228"/>
      <c r="C13" s="352" t="s">
        <v>119</v>
      </c>
      <c r="D13" s="237" t="s">
        <v>94</v>
      </c>
      <c r="E13" s="353">
        <v>1</v>
      </c>
      <c r="F13" s="239"/>
      <c r="G13" s="221"/>
      <c r="H13" s="221">
        <f t="shared" ref="H13:H34" si="0">F13+G13</f>
        <v>0</v>
      </c>
      <c r="I13" s="223">
        <f t="shared" ref="I13:I34" si="1">E13*F13</f>
        <v>0</v>
      </c>
      <c r="J13" s="224">
        <f t="shared" ref="J13:J34" si="2">E13*G13</f>
        <v>0</v>
      </c>
      <c r="K13" s="221">
        <f t="shared" ref="K13:K34" si="3">I13+J13</f>
        <v>0</v>
      </c>
      <c r="L13" s="229"/>
      <c r="M13" s="225"/>
    </row>
    <row r="14" spans="1:13" s="165" customFormat="1">
      <c r="A14" s="341" t="s">
        <v>120</v>
      </c>
      <c r="B14" s="228"/>
      <c r="C14" s="352" t="s">
        <v>290</v>
      </c>
      <c r="D14" s="237" t="s">
        <v>94</v>
      </c>
      <c r="E14" s="353">
        <v>2</v>
      </c>
      <c r="F14" s="239"/>
      <c r="G14" s="221"/>
      <c r="H14" s="221">
        <f t="shared" si="0"/>
        <v>0</v>
      </c>
      <c r="I14" s="223">
        <f t="shared" si="1"/>
        <v>0</v>
      </c>
      <c r="J14" s="224">
        <f t="shared" si="2"/>
        <v>0</v>
      </c>
      <c r="K14" s="221">
        <f t="shared" si="3"/>
        <v>0</v>
      </c>
      <c r="L14" s="229"/>
      <c r="M14" s="225"/>
    </row>
    <row r="15" spans="1:13" s="165" customFormat="1">
      <c r="A15" s="341" t="s">
        <v>122</v>
      </c>
      <c r="B15" s="228"/>
      <c r="C15" s="352" t="s">
        <v>291</v>
      </c>
      <c r="D15" s="237" t="s">
        <v>94</v>
      </c>
      <c r="E15" s="353">
        <v>1</v>
      </c>
      <c r="F15" s="239"/>
      <c r="G15" s="221"/>
      <c r="H15" s="221">
        <f t="shared" si="0"/>
        <v>0</v>
      </c>
      <c r="I15" s="223">
        <f t="shared" si="1"/>
        <v>0</v>
      </c>
      <c r="J15" s="224">
        <f t="shared" si="2"/>
        <v>0</v>
      </c>
      <c r="K15" s="221">
        <f t="shared" si="3"/>
        <v>0</v>
      </c>
      <c r="L15" s="229"/>
      <c r="M15" s="225"/>
    </row>
    <row r="16" spans="1:13" s="165" customFormat="1">
      <c r="A16" s="341" t="s">
        <v>124</v>
      </c>
      <c r="B16" s="228"/>
      <c r="C16" s="354" t="s">
        <v>292</v>
      </c>
      <c r="D16" s="237" t="s">
        <v>94</v>
      </c>
      <c r="E16" s="353">
        <v>1</v>
      </c>
      <c r="F16" s="239"/>
      <c r="G16" s="221"/>
      <c r="H16" s="221">
        <f t="shared" si="0"/>
        <v>0</v>
      </c>
      <c r="I16" s="223">
        <f t="shared" si="1"/>
        <v>0</v>
      </c>
      <c r="J16" s="224">
        <f t="shared" si="2"/>
        <v>0</v>
      </c>
      <c r="K16" s="221">
        <f t="shared" si="3"/>
        <v>0</v>
      </c>
      <c r="L16" s="229"/>
      <c r="M16" s="225"/>
    </row>
    <row r="17" spans="1:13" s="165" customFormat="1">
      <c r="A17" s="341" t="s">
        <v>126</v>
      </c>
      <c r="B17" s="228"/>
      <c r="C17" s="352" t="s">
        <v>293</v>
      </c>
      <c r="D17" s="237" t="s">
        <v>94</v>
      </c>
      <c r="E17" s="353">
        <v>1</v>
      </c>
      <c r="F17" s="239"/>
      <c r="G17" s="221"/>
      <c r="H17" s="221">
        <f t="shared" si="0"/>
        <v>0</v>
      </c>
      <c r="I17" s="223">
        <f t="shared" si="1"/>
        <v>0</v>
      </c>
      <c r="J17" s="224">
        <f t="shared" si="2"/>
        <v>0</v>
      </c>
      <c r="K17" s="221">
        <f t="shared" si="3"/>
        <v>0</v>
      </c>
      <c r="L17" s="229"/>
      <c r="M17" s="225"/>
    </row>
    <row r="18" spans="1:13" s="165" customFormat="1">
      <c r="A18" s="341" t="s">
        <v>128</v>
      </c>
      <c r="B18" s="228"/>
      <c r="C18" s="352" t="s">
        <v>294</v>
      </c>
      <c r="D18" s="237" t="s">
        <v>94</v>
      </c>
      <c r="E18" s="353">
        <v>1</v>
      </c>
      <c r="F18" s="239"/>
      <c r="G18" s="221"/>
      <c r="H18" s="221">
        <f t="shared" si="0"/>
        <v>0</v>
      </c>
      <c r="I18" s="223">
        <f t="shared" si="1"/>
        <v>0</v>
      </c>
      <c r="J18" s="224">
        <f t="shared" si="2"/>
        <v>0</v>
      </c>
      <c r="K18" s="221">
        <f t="shared" si="3"/>
        <v>0</v>
      </c>
      <c r="L18" s="229"/>
      <c r="M18" s="225"/>
    </row>
    <row r="19" spans="1:13" s="165" customFormat="1">
      <c r="A19" s="341" t="s">
        <v>129</v>
      </c>
      <c r="B19" s="228"/>
      <c r="C19" s="352" t="s">
        <v>295</v>
      </c>
      <c r="D19" s="237" t="s">
        <v>94</v>
      </c>
      <c r="E19" s="353">
        <v>2</v>
      </c>
      <c r="F19" s="239"/>
      <c r="G19" s="221"/>
      <c r="H19" s="221">
        <f t="shared" si="0"/>
        <v>0</v>
      </c>
      <c r="I19" s="223">
        <f t="shared" si="1"/>
        <v>0</v>
      </c>
      <c r="J19" s="224">
        <f t="shared" si="2"/>
        <v>0</v>
      </c>
      <c r="K19" s="221">
        <f t="shared" si="3"/>
        <v>0</v>
      </c>
      <c r="L19" s="229"/>
      <c r="M19" s="225"/>
    </row>
    <row r="20" spans="1:13" s="165" customFormat="1">
      <c r="A20" s="341" t="s">
        <v>271</v>
      </c>
      <c r="B20" s="228"/>
      <c r="C20" s="355" t="s">
        <v>296</v>
      </c>
      <c r="D20" s="206" t="s">
        <v>94</v>
      </c>
      <c r="E20" s="353">
        <v>1</v>
      </c>
      <c r="F20" s="239"/>
      <c r="G20" s="221"/>
      <c r="H20" s="221">
        <f t="shared" si="0"/>
        <v>0</v>
      </c>
      <c r="I20" s="223">
        <f t="shared" si="1"/>
        <v>0</v>
      </c>
      <c r="J20" s="224">
        <f t="shared" si="2"/>
        <v>0</v>
      </c>
      <c r="K20" s="221">
        <f t="shared" si="3"/>
        <v>0</v>
      </c>
      <c r="L20" s="229"/>
      <c r="M20" s="225"/>
    </row>
    <row r="21" spans="1:13" s="165" customFormat="1">
      <c r="A21" s="341" t="s">
        <v>273</v>
      </c>
      <c r="B21" s="228"/>
      <c r="C21" s="356" t="s">
        <v>297</v>
      </c>
      <c r="D21" s="206" t="s">
        <v>94</v>
      </c>
      <c r="E21" s="353">
        <v>4</v>
      </c>
      <c r="F21" s="239"/>
      <c r="G21" s="221"/>
      <c r="H21" s="221">
        <f t="shared" si="0"/>
        <v>0</v>
      </c>
      <c r="I21" s="223">
        <f t="shared" si="1"/>
        <v>0</v>
      </c>
      <c r="J21" s="224">
        <f t="shared" si="2"/>
        <v>0</v>
      </c>
      <c r="K21" s="221">
        <f t="shared" si="3"/>
        <v>0</v>
      </c>
      <c r="L21" s="229"/>
      <c r="M21" s="225"/>
    </row>
    <row r="22" spans="1:13" s="165" customFormat="1">
      <c r="A22" s="341" t="s">
        <v>275</v>
      </c>
      <c r="B22" s="228"/>
      <c r="C22" s="356" t="s">
        <v>298</v>
      </c>
      <c r="D22" s="206" t="s">
        <v>94</v>
      </c>
      <c r="E22" s="353">
        <v>4</v>
      </c>
      <c r="F22" s="239"/>
      <c r="G22" s="221"/>
      <c r="H22" s="221">
        <f t="shared" si="0"/>
        <v>0</v>
      </c>
      <c r="I22" s="223">
        <f t="shared" si="1"/>
        <v>0</v>
      </c>
      <c r="J22" s="224">
        <f t="shared" si="2"/>
        <v>0</v>
      </c>
      <c r="K22" s="221">
        <f t="shared" si="3"/>
        <v>0</v>
      </c>
      <c r="L22" s="229"/>
      <c r="M22" s="225"/>
    </row>
    <row r="23" spans="1:13" s="165" customFormat="1">
      <c r="A23" s="341" t="s">
        <v>277</v>
      </c>
      <c r="B23" s="228"/>
      <c r="C23" s="356" t="s">
        <v>299</v>
      </c>
      <c r="D23" s="206" t="s">
        <v>94</v>
      </c>
      <c r="E23" s="353">
        <v>4</v>
      </c>
      <c r="F23" s="239"/>
      <c r="G23" s="221"/>
      <c r="H23" s="221">
        <f t="shared" si="0"/>
        <v>0</v>
      </c>
      <c r="I23" s="223">
        <f t="shared" si="1"/>
        <v>0</v>
      </c>
      <c r="J23" s="224">
        <f t="shared" si="2"/>
        <v>0</v>
      </c>
      <c r="K23" s="221">
        <f t="shared" si="3"/>
        <v>0</v>
      </c>
      <c r="L23" s="229"/>
      <c r="M23" s="225"/>
    </row>
    <row r="24" spans="1:13" s="165" customFormat="1">
      <c r="A24" s="341" t="s">
        <v>279</v>
      </c>
      <c r="B24" s="228"/>
      <c r="C24" s="356" t="s">
        <v>300</v>
      </c>
      <c r="D24" s="206" t="s">
        <v>94</v>
      </c>
      <c r="E24" s="353">
        <v>4</v>
      </c>
      <c r="F24" s="239"/>
      <c r="G24" s="221"/>
      <c r="H24" s="221">
        <f t="shared" si="0"/>
        <v>0</v>
      </c>
      <c r="I24" s="223">
        <f t="shared" si="1"/>
        <v>0</v>
      </c>
      <c r="J24" s="224">
        <f t="shared" si="2"/>
        <v>0</v>
      </c>
      <c r="K24" s="221">
        <f t="shared" si="3"/>
        <v>0</v>
      </c>
      <c r="L24" s="229"/>
      <c r="M24" s="225"/>
    </row>
    <row r="25" spans="1:13" s="165" customFormat="1">
      <c r="A25" s="341" t="s">
        <v>281</v>
      </c>
      <c r="B25" s="228"/>
      <c r="C25" s="356" t="s">
        <v>301</v>
      </c>
      <c r="D25" s="206" t="s">
        <v>94</v>
      </c>
      <c r="E25" s="353">
        <v>4</v>
      </c>
      <c r="F25" s="239"/>
      <c r="G25" s="221"/>
      <c r="H25" s="221">
        <f t="shared" si="0"/>
        <v>0</v>
      </c>
      <c r="I25" s="223">
        <f t="shared" si="1"/>
        <v>0</v>
      </c>
      <c r="J25" s="224">
        <f t="shared" si="2"/>
        <v>0</v>
      </c>
      <c r="K25" s="221">
        <f t="shared" si="3"/>
        <v>0</v>
      </c>
      <c r="L25" s="229"/>
      <c r="M25" s="225"/>
    </row>
    <row r="26" spans="1:13" s="165" customFormat="1">
      <c r="A26" s="341" t="s">
        <v>283</v>
      </c>
      <c r="B26" s="228"/>
      <c r="C26" s="355" t="s">
        <v>302</v>
      </c>
      <c r="D26" s="206" t="s">
        <v>94</v>
      </c>
      <c r="E26" s="353">
        <v>1</v>
      </c>
      <c r="F26" s="221"/>
      <c r="G26" s="221"/>
      <c r="H26" s="221">
        <f t="shared" si="0"/>
        <v>0</v>
      </c>
      <c r="I26" s="223">
        <f t="shared" si="1"/>
        <v>0</v>
      </c>
      <c r="J26" s="224">
        <f t="shared" si="2"/>
        <v>0</v>
      </c>
      <c r="K26" s="221">
        <f t="shared" si="3"/>
        <v>0</v>
      </c>
      <c r="L26" s="229"/>
      <c r="M26" s="225"/>
    </row>
    <row r="27" spans="1:13" s="165" customFormat="1">
      <c r="A27" s="341" t="s">
        <v>303</v>
      </c>
      <c r="B27" s="228"/>
      <c r="C27" s="356" t="s">
        <v>304</v>
      </c>
      <c r="D27" s="206" t="s">
        <v>94</v>
      </c>
      <c r="E27" s="353">
        <v>8</v>
      </c>
      <c r="F27" s="221"/>
      <c r="G27" s="221"/>
      <c r="H27" s="221">
        <f t="shared" si="0"/>
        <v>0</v>
      </c>
      <c r="I27" s="223">
        <f t="shared" si="1"/>
        <v>0</v>
      </c>
      <c r="J27" s="224">
        <f t="shared" si="2"/>
        <v>0</v>
      </c>
      <c r="K27" s="221">
        <f t="shared" si="3"/>
        <v>0</v>
      </c>
      <c r="L27" s="229"/>
      <c r="M27" s="225"/>
    </row>
    <row r="28" spans="1:13" s="165" customFormat="1">
      <c r="A28" s="341" t="s">
        <v>305</v>
      </c>
      <c r="B28" s="228"/>
      <c r="C28" s="356" t="s">
        <v>306</v>
      </c>
      <c r="D28" s="206" t="s">
        <v>94</v>
      </c>
      <c r="E28" s="353">
        <v>20</v>
      </c>
      <c r="F28" s="221"/>
      <c r="G28" s="221"/>
      <c r="H28" s="221">
        <f t="shared" si="0"/>
        <v>0</v>
      </c>
      <c r="I28" s="223">
        <f t="shared" si="1"/>
        <v>0</v>
      </c>
      <c r="J28" s="224">
        <f t="shared" si="2"/>
        <v>0</v>
      </c>
      <c r="K28" s="221">
        <f t="shared" si="3"/>
        <v>0</v>
      </c>
      <c r="L28" s="229"/>
      <c r="M28" s="225"/>
    </row>
    <row r="29" spans="1:13" s="165" customFormat="1">
      <c r="A29" s="341" t="s">
        <v>307</v>
      </c>
      <c r="B29" s="228"/>
      <c r="C29" s="356" t="s">
        <v>308</v>
      </c>
      <c r="D29" s="206" t="s">
        <v>94</v>
      </c>
      <c r="E29" s="353">
        <v>8</v>
      </c>
      <c r="F29" s="221"/>
      <c r="G29" s="221"/>
      <c r="H29" s="221">
        <f t="shared" si="0"/>
        <v>0</v>
      </c>
      <c r="I29" s="223">
        <f t="shared" si="1"/>
        <v>0</v>
      </c>
      <c r="J29" s="224">
        <f t="shared" si="2"/>
        <v>0</v>
      </c>
      <c r="K29" s="221">
        <f t="shared" si="3"/>
        <v>0</v>
      </c>
      <c r="L29" s="229"/>
      <c r="M29" s="225"/>
    </row>
    <row r="30" spans="1:13" s="165" customFormat="1">
      <c r="A30" s="341" t="s">
        <v>309</v>
      </c>
      <c r="B30" s="228"/>
      <c r="C30" s="356" t="s">
        <v>310</v>
      </c>
      <c r="D30" s="206" t="s">
        <v>94</v>
      </c>
      <c r="E30" s="353">
        <v>2</v>
      </c>
      <c r="F30" s="221"/>
      <c r="G30" s="221"/>
      <c r="H30" s="221">
        <f t="shared" si="0"/>
        <v>0</v>
      </c>
      <c r="I30" s="223">
        <f t="shared" si="1"/>
        <v>0</v>
      </c>
      <c r="J30" s="224">
        <f t="shared" si="2"/>
        <v>0</v>
      </c>
      <c r="K30" s="221">
        <f t="shared" si="3"/>
        <v>0</v>
      </c>
      <c r="L30" s="229"/>
      <c r="M30" s="225"/>
    </row>
    <row r="31" spans="1:13" s="165" customFormat="1">
      <c r="A31" s="341" t="s">
        <v>311</v>
      </c>
      <c r="B31" s="228"/>
      <c r="C31" s="356" t="s">
        <v>312</v>
      </c>
      <c r="D31" s="206" t="s">
        <v>94</v>
      </c>
      <c r="E31" s="353">
        <v>2</v>
      </c>
      <c r="F31" s="221"/>
      <c r="G31" s="221"/>
      <c r="H31" s="221">
        <f t="shared" si="0"/>
        <v>0</v>
      </c>
      <c r="I31" s="223">
        <f t="shared" si="1"/>
        <v>0</v>
      </c>
      <c r="J31" s="224">
        <f t="shared" si="2"/>
        <v>0</v>
      </c>
      <c r="K31" s="221">
        <f t="shared" si="3"/>
        <v>0</v>
      </c>
      <c r="L31" s="229"/>
      <c r="M31" s="225"/>
    </row>
    <row r="32" spans="1:13" s="165" customFormat="1">
      <c r="A32" s="341" t="s">
        <v>313</v>
      </c>
      <c r="B32" s="228"/>
      <c r="C32" s="356" t="s">
        <v>130</v>
      </c>
      <c r="D32" s="206" t="s">
        <v>94</v>
      </c>
      <c r="E32" s="353">
        <v>2</v>
      </c>
      <c r="F32" s="221"/>
      <c r="G32" s="221"/>
      <c r="H32" s="221">
        <f t="shared" si="0"/>
        <v>0</v>
      </c>
      <c r="I32" s="223">
        <f t="shared" si="1"/>
        <v>0</v>
      </c>
      <c r="J32" s="224">
        <f t="shared" si="2"/>
        <v>0</v>
      </c>
      <c r="K32" s="221">
        <f t="shared" si="3"/>
        <v>0</v>
      </c>
      <c r="L32" s="229"/>
      <c r="M32" s="225"/>
    </row>
    <row r="33" spans="1:13" s="165" customFormat="1">
      <c r="A33" s="341" t="s">
        <v>314</v>
      </c>
      <c r="B33" s="228"/>
      <c r="C33" s="219" t="s">
        <v>315</v>
      </c>
      <c r="D33" s="206" t="s">
        <v>94</v>
      </c>
      <c r="E33" s="353">
        <v>1</v>
      </c>
      <c r="F33" s="221"/>
      <c r="G33" s="221"/>
      <c r="H33" s="221">
        <f t="shared" si="0"/>
        <v>0</v>
      </c>
      <c r="I33" s="223">
        <f t="shared" si="1"/>
        <v>0</v>
      </c>
      <c r="J33" s="224">
        <f t="shared" si="2"/>
        <v>0</v>
      </c>
      <c r="K33" s="221">
        <f t="shared" si="3"/>
        <v>0</v>
      </c>
      <c r="L33" s="229"/>
      <c r="M33" s="225"/>
    </row>
    <row r="34" spans="1:13" s="165" customFormat="1">
      <c r="A34" s="341" t="s">
        <v>316</v>
      </c>
      <c r="B34" s="228"/>
      <c r="C34" s="219" t="s">
        <v>125</v>
      </c>
      <c r="D34" s="237" t="s">
        <v>94</v>
      </c>
      <c r="E34" s="353">
        <v>3</v>
      </c>
      <c r="F34" s="239"/>
      <c r="G34" s="221"/>
      <c r="H34" s="221">
        <f t="shared" si="0"/>
        <v>0</v>
      </c>
      <c r="I34" s="223">
        <f t="shared" si="1"/>
        <v>0</v>
      </c>
      <c r="J34" s="224">
        <f t="shared" si="2"/>
        <v>0</v>
      </c>
      <c r="K34" s="221">
        <f t="shared" si="3"/>
        <v>0</v>
      </c>
      <c r="L34" s="229"/>
      <c r="M34" s="225"/>
    </row>
    <row r="35" spans="1:13" s="165" customFormat="1">
      <c r="A35" s="341"/>
      <c r="B35" s="228"/>
      <c r="C35" s="219"/>
      <c r="D35" s="237"/>
      <c r="E35" s="353"/>
      <c r="F35" s="239"/>
      <c r="G35" s="221"/>
      <c r="H35" s="221"/>
      <c r="I35" s="223"/>
      <c r="J35" s="224"/>
      <c r="K35" s="221"/>
      <c r="L35" s="229"/>
      <c r="M35" s="225"/>
    </row>
    <row r="36" spans="1:13" s="165" customFormat="1">
      <c r="A36" s="341"/>
      <c r="B36" s="206"/>
      <c r="C36" s="357" t="s">
        <v>317</v>
      </c>
      <c r="D36" s="238"/>
      <c r="E36" s="353"/>
      <c r="F36" s="239"/>
      <c r="G36" s="221"/>
      <c r="H36" s="221"/>
      <c r="I36" s="223"/>
      <c r="J36" s="224"/>
      <c r="K36" s="221"/>
      <c r="L36" s="229"/>
      <c r="M36" s="225"/>
    </row>
    <row r="37" spans="1:13" s="165" customFormat="1">
      <c r="A37" s="341" t="s">
        <v>316</v>
      </c>
      <c r="B37" s="228"/>
      <c r="C37" s="356" t="s">
        <v>318</v>
      </c>
      <c r="D37" s="358" t="s">
        <v>94</v>
      </c>
      <c r="E37" s="359">
        <v>2</v>
      </c>
      <c r="F37" s="239"/>
      <c r="G37" s="221"/>
      <c r="H37" s="221">
        <f>F37+G37</f>
        <v>0</v>
      </c>
      <c r="I37" s="223">
        <f>E37*F37</f>
        <v>0</v>
      </c>
      <c r="J37" s="224">
        <f>E37*G37</f>
        <v>0</v>
      </c>
      <c r="K37" s="221">
        <f>I37+J37</f>
        <v>0</v>
      </c>
      <c r="L37" s="229"/>
      <c r="M37" s="225"/>
    </row>
    <row r="38" spans="1:13" s="165" customFormat="1">
      <c r="A38" s="341" t="s">
        <v>319</v>
      </c>
      <c r="B38" s="228"/>
      <c r="C38" s="356" t="s">
        <v>320</v>
      </c>
      <c r="D38" s="358" t="s">
        <v>94</v>
      </c>
      <c r="E38" s="359">
        <v>2</v>
      </c>
      <c r="F38" s="239"/>
      <c r="G38" s="221"/>
      <c r="H38" s="221">
        <f>F38+G38</f>
        <v>0</v>
      </c>
      <c r="I38" s="223">
        <f>E38*F38</f>
        <v>0</v>
      </c>
      <c r="J38" s="224">
        <f>E38*G38</f>
        <v>0</v>
      </c>
      <c r="K38" s="221">
        <f>I38+J38</f>
        <v>0</v>
      </c>
      <c r="L38" s="229"/>
      <c r="M38" s="225"/>
    </row>
    <row r="39" spans="1:13" s="165" customFormat="1">
      <c r="A39" s="341" t="s">
        <v>321</v>
      </c>
      <c r="B39" s="228"/>
      <c r="C39" s="356" t="s">
        <v>322</v>
      </c>
      <c r="D39" s="358" t="s">
        <v>94</v>
      </c>
      <c r="E39" s="359">
        <v>2</v>
      </c>
      <c r="F39" s="360"/>
      <c r="G39" s="221"/>
      <c r="H39" s="221">
        <f>F39+G39</f>
        <v>0</v>
      </c>
      <c r="I39" s="223">
        <f>E39*F39</f>
        <v>0</v>
      </c>
      <c r="J39" s="224">
        <f>E39*G39</f>
        <v>0</v>
      </c>
      <c r="K39" s="221">
        <f>I39+J39</f>
        <v>0</v>
      </c>
      <c r="L39" s="229"/>
      <c r="M39" s="225"/>
    </row>
    <row r="40" spans="1:13" s="165" customFormat="1">
      <c r="A40" s="341" t="s">
        <v>323</v>
      </c>
      <c r="B40" s="228"/>
      <c r="C40" s="356" t="s">
        <v>324</v>
      </c>
      <c r="D40" s="358" t="s">
        <v>94</v>
      </c>
      <c r="E40" s="359">
        <v>2</v>
      </c>
      <c r="F40" s="360"/>
      <c r="G40" s="221"/>
      <c r="H40" s="221">
        <f>F40+G40</f>
        <v>0</v>
      </c>
      <c r="I40" s="223">
        <f>E40*F40</f>
        <v>0</v>
      </c>
      <c r="J40" s="224">
        <f>E40*G40</f>
        <v>0</v>
      </c>
      <c r="K40" s="221">
        <f>I40+J40</f>
        <v>0</v>
      </c>
      <c r="L40" s="229"/>
      <c r="M40" s="225"/>
    </row>
    <row r="41" spans="1:13" s="165" customFormat="1">
      <c r="A41" s="341" t="s">
        <v>325</v>
      </c>
      <c r="B41" s="228"/>
      <c r="C41" s="356" t="s">
        <v>326</v>
      </c>
      <c r="D41" s="358" t="s">
        <v>94</v>
      </c>
      <c r="E41" s="359">
        <v>2</v>
      </c>
      <c r="F41" s="360"/>
      <c r="G41" s="221"/>
      <c r="H41" s="221">
        <f>F41+G41</f>
        <v>0</v>
      </c>
      <c r="I41" s="223">
        <f>E41*F41</f>
        <v>0</v>
      </c>
      <c r="J41" s="224">
        <f>E41*G41</f>
        <v>0</v>
      </c>
      <c r="K41" s="221">
        <f>I41+J41</f>
        <v>0</v>
      </c>
      <c r="L41" s="229"/>
      <c r="M41" s="225"/>
    </row>
    <row r="42" spans="1:13" s="165" customFormat="1">
      <c r="A42" s="341"/>
      <c r="B42" s="228"/>
      <c r="C42" s="356"/>
      <c r="D42" s="362"/>
      <c r="E42" s="359"/>
      <c r="F42" s="363"/>
      <c r="G42" s="221"/>
      <c r="H42" s="221"/>
      <c r="I42" s="223"/>
      <c r="J42" s="224"/>
      <c r="K42" s="221"/>
      <c r="L42" s="229"/>
      <c r="M42" s="225"/>
    </row>
    <row r="43" spans="1:13" s="165" customFormat="1">
      <c r="A43" s="341"/>
      <c r="B43" s="228"/>
      <c r="C43" s="231" t="s">
        <v>327</v>
      </c>
      <c r="D43" s="362"/>
      <c r="E43" s="359"/>
      <c r="F43" s="363"/>
      <c r="G43" s="221"/>
      <c r="H43" s="221"/>
      <c r="I43" s="223"/>
      <c r="J43" s="224"/>
      <c r="K43" s="221"/>
      <c r="L43" s="229"/>
      <c r="M43" s="225"/>
    </row>
    <row r="44" spans="1:13" s="165" customFormat="1">
      <c r="A44" s="341"/>
      <c r="B44" s="228"/>
      <c r="C44" s="231" t="s">
        <v>328</v>
      </c>
      <c r="D44" s="362"/>
      <c r="E44" s="359"/>
      <c r="F44" s="363"/>
      <c r="G44" s="221"/>
      <c r="H44" s="221"/>
      <c r="I44" s="223"/>
      <c r="J44" s="224"/>
      <c r="K44" s="221"/>
      <c r="L44" s="229"/>
      <c r="M44" s="225"/>
    </row>
    <row r="45" spans="1:13" s="165" customFormat="1">
      <c r="A45" s="341" t="s">
        <v>329</v>
      </c>
      <c r="B45" s="228"/>
      <c r="C45" s="356" t="s">
        <v>330</v>
      </c>
      <c r="D45" s="358" t="s">
        <v>94</v>
      </c>
      <c r="E45" s="359">
        <v>1</v>
      </c>
      <c r="F45" s="360"/>
      <c r="G45" s="221"/>
      <c r="H45" s="221">
        <f t="shared" ref="H45:H57" si="4">F45+G45</f>
        <v>0</v>
      </c>
      <c r="I45" s="223">
        <f t="shared" ref="I45:I57" si="5">E45*F45</f>
        <v>0</v>
      </c>
      <c r="J45" s="224">
        <f t="shared" ref="J45:J57" si="6">E45*G45</f>
        <v>0</v>
      </c>
      <c r="K45" s="221">
        <f t="shared" ref="K45:K57" si="7">I45+J45</f>
        <v>0</v>
      </c>
      <c r="L45" s="229"/>
      <c r="M45" s="225"/>
    </row>
    <row r="46" spans="1:13" s="165" customFormat="1">
      <c r="A46" s="341" t="s">
        <v>331</v>
      </c>
      <c r="B46" s="361"/>
      <c r="C46" s="356" t="s">
        <v>332</v>
      </c>
      <c r="D46" s="358" t="s">
        <v>94</v>
      </c>
      <c r="E46" s="359">
        <v>1</v>
      </c>
      <c r="F46" s="360"/>
      <c r="G46" s="221"/>
      <c r="H46" s="221">
        <f t="shared" si="4"/>
        <v>0</v>
      </c>
      <c r="I46" s="223">
        <f t="shared" si="5"/>
        <v>0</v>
      </c>
      <c r="J46" s="224">
        <f t="shared" si="6"/>
        <v>0</v>
      </c>
      <c r="K46" s="221">
        <f t="shared" si="7"/>
        <v>0</v>
      </c>
      <c r="L46" s="229"/>
      <c r="M46" s="225"/>
    </row>
    <row r="47" spans="1:13" s="165" customFormat="1">
      <c r="A47" s="341" t="s">
        <v>333</v>
      </c>
      <c r="B47" s="361"/>
      <c r="C47" s="356" t="s">
        <v>334</v>
      </c>
      <c r="D47" s="358" t="s">
        <v>94</v>
      </c>
      <c r="E47" s="359" t="s">
        <v>265</v>
      </c>
      <c r="F47" s="360"/>
      <c r="G47" s="221"/>
      <c r="H47" s="221">
        <f t="shared" si="4"/>
        <v>0</v>
      </c>
      <c r="I47" s="223">
        <f t="shared" si="5"/>
        <v>0</v>
      </c>
      <c r="J47" s="224">
        <f t="shared" si="6"/>
        <v>0</v>
      </c>
      <c r="K47" s="221">
        <f t="shared" si="7"/>
        <v>0</v>
      </c>
      <c r="L47" s="229"/>
      <c r="M47" s="225"/>
    </row>
    <row r="48" spans="1:13" s="165" customFormat="1">
      <c r="A48" s="341" t="s">
        <v>335</v>
      </c>
      <c r="B48" s="361"/>
      <c r="C48" s="356" t="s">
        <v>297</v>
      </c>
      <c r="D48" s="358" t="s">
        <v>94</v>
      </c>
      <c r="E48" s="359" t="s">
        <v>265</v>
      </c>
      <c r="F48" s="239"/>
      <c r="G48" s="221"/>
      <c r="H48" s="221">
        <f t="shared" si="4"/>
        <v>0</v>
      </c>
      <c r="I48" s="223">
        <f t="shared" si="5"/>
        <v>0</v>
      </c>
      <c r="J48" s="224">
        <f t="shared" si="6"/>
        <v>0</v>
      </c>
      <c r="K48" s="221">
        <f t="shared" si="7"/>
        <v>0</v>
      </c>
      <c r="L48" s="229"/>
      <c r="M48" s="225"/>
    </row>
    <row r="49" spans="1:13" s="165" customFormat="1">
      <c r="A49" s="341" t="s">
        <v>336</v>
      </c>
      <c r="B49" s="361"/>
      <c r="C49" s="356" t="s">
        <v>298</v>
      </c>
      <c r="D49" s="358" t="s">
        <v>94</v>
      </c>
      <c r="E49" s="359" t="s">
        <v>265</v>
      </c>
      <c r="F49" s="239"/>
      <c r="G49" s="221"/>
      <c r="H49" s="221">
        <f t="shared" si="4"/>
        <v>0</v>
      </c>
      <c r="I49" s="223">
        <f t="shared" si="5"/>
        <v>0</v>
      </c>
      <c r="J49" s="224">
        <f t="shared" si="6"/>
        <v>0</v>
      </c>
      <c r="K49" s="221">
        <f t="shared" si="7"/>
        <v>0</v>
      </c>
      <c r="L49" s="229"/>
      <c r="M49" s="225"/>
    </row>
    <row r="50" spans="1:13" s="165" customFormat="1">
      <c r="A50" s="341" t="s">
        <v>337</v>
      </c>
      <c r="B50" s="361"/>
      <c r="C50" s="356" t="s">
        <v>299</v>
      </c>
      <c r="D50" s="358" t="s">
        <v>94</v>
      </c>
      <c r="E50" s="359" t="s">
        <v>265</v>
      </c>
      <c r="F50" s="239"/>
      <c r="G50" s="221"/>
      <c r="H50" s="221">
        <f t="shared" si="4"/>
        <v>0</v>
      </c>
      <c r="I50" s="223">
        <f t="shared" si="5"/>
        <v>0</v>
      </c>
      <c r="J50" s="224">
        <f t="shared" si="6"/>
        <v>0</v>
      </c>
      <c r="K50" s="221">
        <f t="shared" si="7"/>
        <v>0</v>
      </c>
      <c r="L50" s="229"/>
      <c r="M50" s="225"/>
    </row>
    <row r="51" spans="1:13" s="165" customFormat="1">
      <c r="A51" s="341" t="s">
        <v>338</v>
      </c>
      <c r="B51" s="361"/>
      <c r="C51" s="356" t="s">
        <v>300</v>
      </c>
      <c r="D51" s="358" t="s">
        <v>94</v>
      </c>
      <c r="E51" s="359" t="s">
        <v>265</v>
      </c>
      <c r="F51" s="239"/>
      <c r="G51" s="221"/>
      <c r="H51" s="221">
        <f t="shared" si="4"/>
        <v>0</v>
      </c>
      <c r="I51" s="223">
        <f t="shared" si="5"/>
        <v>0</v>
      </c>
      <c r="J51" s="224">
        <f t="shared" si="6"/>
        <v>0</v>
      </c>
      <c r="K51" s="221">
        <f t="shared" si="7"/>
        <v>0</v>
      </c>
      <c r="L51" s="229"/>
      <c r="M51" s="225"/>
    </row>
    <row r="52" spans="1:13" s="165" customFormat="1">
      <c r="A52" s="341" t="s">
        <v>339</v>
      </c>
      <c r="B52" s="361"/>
      <c r="C52" s="356" t="s">
        <v>301</v>
      </c>
      <c r="D52" s="358" t="s">
        <v>94</v>
      </c>
      <c r="E52" s="359" t="s">
        <v>265</v>
      </c>
      <c r="F52" s="239"/>
      <c r="G52" s="221"/>
      <c r="H52" s="221">
        <f t="shared" si="4"/>
        <v>0</v>
      </c>
      <c r="I52" s="223">
        <f t="shared" si="5"/>
        <v>0</v>
      </c>
      <c r="J52" s="224">
        <f t="shared" si="6"/>
        <v>0</v>
      </c>
      <c r="K52" s="221">
        <f t="shared" si="7"/>
        <v>0</v>
      </c>
      <c r="L52" s="229"/>
      <c r="M52" s="225"/>
    </row>
    <row r="53" spans="1:13" s="165" customFormat="1">
      <c r="A53" s="341" t="s">
        <v>340</v>
      </c>
      <c r="B53" s="361"/>
      <c r="C53" s="356" t="s">
        <v>341</v>
      </c>
      <c r="D53" s="358" t="s">
        <v>94</v>
      </c>
      <c r="E53" s="359" t="s">
        <v>265</v>
      </c>
      <c r="F53" s="363"/>
      <c r="G53" s="221"/>
      <c r="H53" s="221">
        <f t="shared" si="4"/>
        <v>0</v>
      </c>
      <c r="I53" s="223">
        <f t="shared" si="5"/>
        <v>0</v>
      </c>
      <c r="J53" s="224">
        <f t="shared" si="6"/>
        <v>0</v>
      </c>
      <c r="K53" s="221">
        <f t="shared" si="7"/>
        <v>0</v>
      </c>
      <c r="L53" s="229"/>
      <c r="M53" s="225"/>
    </row>
    <row r="54" spans="1:13" s="165" customFormat="1">
      <c r="A54" s="341" t="s">
        <v>342</v>
      </c>
      <c r="B54" s="361"/>
      <c r="C54" s="356" t="s">
        <v>306</v>
      </c>
      <c r="D54" s="358" t="s">
        <v>94</v>
      </c>
      <c r="E54" s="359" t="s">
        <v>343</v>
      </c>
      <c r="F54" s="363"/>
      <c r="G54" s="221"/>
      <c r="H54" s="221">
        <f t="shared" si="4"/>
        <v>0</v>
      </c>
      <c r="I54" s="223">
        <f t="shared" si="5"/>
        <v>0</v>
      </c>
      <c r="J54" s="224">
        <f t="shared" si="6"/>
        <v>0</v>
      </c>
      <c r="K54" s="221">
        <f t="shared" si="7"/>
        <v>0</v>
      </c>
      <c r="L54" s="229"/>
      <c r="M54" s="225"/>
    </row>
    <row r="55" spans="1:13" s="165" customFormat="1">
      <c r="A55" s="341" t="s">
        <v>344</v>
      </c>
      <c r="B55" s="361"/>
      <c r="C55" s="356" t="s">
        <v>312</v>
      </c>
      <c r="D55" s="358" t="s">
        <v>94</v>
      </c>
      <c r="E55" s="359" t="s">
        <v>265</v>
      </c>
      <c r="F55" s="221"/>
      <c r="G55" s="221"/>
      <c r="H55" s="221">
        <f t="shared" si="4"/>
        <v>0</v>
      </c>
      <c r="I55" s="223">
        <f t="shared" si="5"/>
        <v>0</v>
      </c>
      <c r="J55" s="224">
        <f t="shared" si="6"/>
        <v>0</v>
      </c>
      <c r="K55" s="221">
        <f t="shared" si="7"/>
        <v>0</v>
      </c>
      <c r="L55" s="229"/>
      <c r="M55" s="225"/>
    </row>
    <row r="56" spans="1:13" s="165" customFormat="1">
      <c r="A56" s="341" t="s">
        <v>345</v>
      </c>
      <c r="B56" s="361"/>
      <c r="C56" s="356" t="s">
        <v>130</v>
      </c>
      <c r="D56" s="358" t="s">
        <v>94</v>
      </c>
      <c r="E56" s="359" t="s">
        <v>265</v>
      </c>
      <c r="F56" s="221"/>
      <c r="G56" s="221"/>
      <c r="H56" s="221">
        <f t="shared" si="4"/>
        <v>0</v>
      </c>
      <c r="I56" s="223">
        <f t="shared" si="5"/>
        <v>0</v>
      </c>
      <c r="J56" s="224">
        <f t="shared" si="6"/>
        <v>0</v>
      </c>
      <c r="K56" s="221">
        <f t="shared" si="7"/>
        <v>0</v>
      </c>
      <c r="L56" s="229"/>
      <c r="M56" s="225"/>
    </row>
    <row r="57" spans="1:13" s="165" customFormat="1">
      <c r="A57" s="341" t="s">
        <v>346</v>
      </c>
      <c r="B57" s="361"/>
      <c r="C57" s="356" t="s">
        <v>347</v>
      </c>
      <c r="D57" s="358" t="s">
        <v>94</v>
      </c>
      <c r="E57" s="359" t="s">
        <v>265</v>
      </c>
      <c r="F57" s="363"/>
      <c r="G57" s="221"/>
      <c r="H57" s="221">
        <f t="shared" si="4"/>
        <v>0</v>
      </c>
      <c r="I57" s="223">
        <f t="shared" si="5"/>
        <v>0</v>
      </c>
      <c r="J57" s="224">
        <f t="shared" si="6"/>
        <v>0</v>
      </c>
      <c r="K57" s="221">
        <f t="shared" si="7"/>
        <v>0</v>
      </c>
      <c r="L57" s="229"/>
      <c r="M57" s="225"/>
    </row>
    <row r="58" spans="1:13" s="165" customFormat="1">
      <c r="A58" s="341"/>
      <c r="B58" s="361"/>
      <c r="C58" s="356"/>
      <c r="D58" s="362"/>
      <c r="E58" s="359"/>
      <c r="F58" s="363"/>
      <c r="G58" s="221"/>
      <c r="H58" s="221"/>
      <c r="I58" s="223"/>
      <c r="J58" s="224"/>
      <c r="K58" s="221"/>
      <c r="L58" s="229"/>
      <c r="M58" s="225"/>
    </row>
    <row r="59" spans="1:13" s="165" customFormat="1">
      <c r="A59" s="341"/>
      <c r="B59" s="361"/>
      <c r="C59" s="231" t="s">
        <v>348</v>
      </c>
      <c r="D59" s="362"/>
      <c r="E59" s="359"/>
      <c r="F59" s="363"/>
      <c r="G59" s="221"/>
      <c r="H59" s="221"/>
      <c r="I59" s="223"/>
      <c r="J59" s="224"/>
      <c r="K59" s="221"/>
      <c r="L59" s="229"/>
      <c r="M59" s="225"/>
    </row>
    <row r="60" spans="1:13" s="165" customFormat="1">
      <c r="A60" s="341" t="s">
        <v>349</v>
      </c>
      <c r="B60" s="361"/>
      <c r="C60" s="356" t="s">
        <v>350</v>
      </c>
      <c r="D60" s="358" t="s">
        <v>94</v>
      </c>
      <c r="E60" s="359" t="s">
        <v>265</v>
      </c>
      <c r="F60" s="239"/>
      <c r="G60" s="221"/>
      <c r="H60" s="221">
        <f>F60+G60</f>
        <v>0</v>
      </c>
      <c r="I60" s="223">
        <f>E60*F60</f>
        <v>0</v>
      </c>
      <c r="J60" s="224">
        <f>E60*G60</f>
        <v>0</v>
      </c>
      <c r="K60" s="221">
        <f>I60+J60</f>
        <v>0</v>
      </c>
      <c r="L60" s="229"/>
      <c r="M60" s="225"/>
    </row>
    <row r="61" spans="1:13" s="165" customFormat="1">
      <c r="A61" s="341"/>
      <c r="B61" s="361"/>
      <c r="C61" s="356"/>
      <c r="D61" s="362"/>
      <c r="E61" s="359"/>
      <c r="F61" s="363"/>
      <c r="G61" s="221"/>
      <c r="H61" s="221"/>
      <c r="I61" s="223"/>
      <c r="J61" s="224"/>
      <c r="K61" s="221"/>
      <c r="L61" s="229"/>
      <c r="M61" s="225"/>
    </row>
    <row r="62" spans="1:13" s="165" customFormat="1">
      <c r="A62" s="341"/>
      <c r="B62" s="228"/>
      <c r="C62" s="231" t="s">
        <v>351</v>
      </c>
      <c r="D62" s="362"/>
      <c r="E62" s="359"/>
      <c r="F62" s="363"/>
      <c r="G62" s="221"/>
      <c r="H62" s="221"/>
      <c r="I62" s="223"/>
      <c r="J62" s="224"/>
      <c r="K62" s="221"/>
      <c r="L62" s="229"/>
      <c r="M62" s="225"/>
    </row>
    <row r="63" spans="1:13" s="165" customFormat="1">
      <c r="A63" s="341"/>
      <c r="B63" s="228"/>
      <c r="C63" s="231" t="s">
        <v>352</v>
      </c>
      <c r="D63" s="362"/>
      <c r="E63" s="359"/>
      <c r="F63" s="363"/>
      <c r="G63" s="221"/>
      <c r="H63" s="221"/>
      <c r="I63" s="223"/>
      <c r="J63" s="224"/>
      <c r="K63" s="221"/>
      <c r="L63" s="229"/>
      <c r="M63" s="225"/>
    </row>
    <row r="64" spans="1:13" s="165" customFormat="1">
      <c r="A64" s="341" t="s">
        <v>353</v>
      </c>
      <c r="B64" s="361"/>
      <c r="C64" s="356" t="s">
        <v>354</v>
      </c>
      <c r="D64" s="358" t="s">
        <v>94</v>
      </c>
      <c r="E64" s="359" t="s">
        <v>265</v>
      </c>
      <c r="F64" s="363"/>
      <c r="G64" s="221"/>
      <c r="H64" s="221">
        <f t="shared" ref="H64:H80" si="8">F64+G64</f>
        <v>0</v>
      </c>
      <c r="I64" s="223">
        <f t="shared" ref="I64:I80" si="9">E64*F64</f>
        <v>0</v>
      </c>
      <c r="J64" s="224">
        <f t="shared" ref="J64:J80" si="10">E64*G64</f>
        <v>0</v>
      </c>
      <c r="K64" s="221">
        <f t="shared" ref="K64:K80" si="11">I64+J64</f>
        <v>0</v>
      </c>
      <c r="L64" s="229"/>
      <c r="M64" s="225"/>
    </row>
    <row r="65" spans="1:13" s="165" customFormat="1">
      <c r="A65" s="341" t="s">
        <v>355</v>
      </c>
      <c r="B65" s="361"/>
      <c r="C65" s="356" t="s">
        <v>332</v>
      </c>
      <c r="D65" s="358" t="s">
        <v>94</v>
      </c>
      <c r="E65" s="359" t="s">
        <v>265</v>
      </c>
      <c r="F65" s="360"/>
      <c r="G65" s="221"/>
      <c r="H65" s="221">
        <f t="shared" si="8"/>
        <v>0</v>
      </c>
      <c r="I65" s="223">
        <f t="shared" si="9"/>
        <v>0</v>
      </c>
      <c r="J65" s="224">
        <f t="shared" si="10"/>
        <v>0</v>
      </c>
      <c r="K65" s="221">
        <f t="shared" si="11"/>
        <v>0</v>
      </c>
      <c r="L65" s="229"/>
      <c r="M65" s="225"/>
    </row>
    <row r="66" spans="1:13" s="165" customFormat="1">
      <c r="A66" s="341" t="s">
        <v>356</v>
      </c>
      <c r="B66" s="361"/>
      <c r="C66" s="356" t="s">
        <v>334</v>
      </c>
      <c r="D66" s="358" t="s">
        <v>94</v>
      </c>
      <c r="E66" s="359" t="s">
        <v>357</v>
      </c>
      <c r="F66" s="363"/>
      <c r="G66" s="221"/>
      <c r="H66" s="221">
        <f t="shared" si="8"/>
        <v>0</v>
      </c>
      <c r="I66" s="223">
        <f t="shared" si="9"/>
        <v>0</v>
      </c>
      <c r="J66" s="224">
        <f t="shared" si="10"/>
        <v>0</v>
      </c>
      <c r="K66" s="221">
        <f t="shared" si="11"/>
        <v>0</v>
      </c>
      <c r="L66" s="229"/>
      <c r="M66" s="225"/>
    </row>
    <row r="67" spans="1:13" s="165" customFormat="1">
      <c r="A67" s="341" t="s">
        <v>358</v>
      </c>
      <c r="B67" s="361"/>
      <c r="C67" s="356" t="s">
        <v>119</v>
      </c>
      <c r="D67" s="358" t="s">
        <v>94</v>
      </c>
      <c r="E67" s="359" t="s">
        <v>265</v>
      </c>
      <c r="F67" s="239"/>
      <c r="G67" s="221"/>
      <c r="H67" s="221">
        <f t="shared" si="8"/>
        <v>0</v>
      </c>
      <c r="I67" s="223">
        <f t="shared" si="9"/>
        <v>0</v>
      </c>
      <c r="J67" s="224">
        <f t="shared" si="10"/>
        <v>0</v>
      </c>
      <c r="K67" s="221">
        <f t="shared" si="11"/>
        <v>0</v>
      </c>
      <c r="L67" s="229"/>
      <c r="M67" s="225"/>
    </row>
    <row r="68" spans="1:13" s="165" customFormat="1">
      <c r="A68" s="341" t="s">
        <v>359</v>
      </c>
      <c r="B68" s="361"/>
      <c r="C68" s="356" t="s">
        <v>360</v>
      </c>
      <c r="D68" s="358" t="s">
        <v>94</v>
      </c>
      <c r="E68" s="359" t="s">
        <v>265</v>
      </c>
      <c r="F68" s="239"/>
      <c r="G68" s="221"/>
      <c r="H68" s="221">
        <f t="shared" si="8"/>
        <v>0</v>
      </c>
      <c r="I68" s="223">
        <f t="shared" si="9"/>
        <v>0</v>
      </c>
      <c r="J68" s="224">
        <f t="shared" si="10"/>
        <v>0</v>
      </c>
      <c r="K68" s="221">
        <f t="shared" si="11"/>
        <v>0</v>
      </c>
      <c r="L68" s="229"/>
      <c r="M68" s="225"/>
    </row>
    <row r="69" spans="1:13" s="165" customFormat="1">
      <c r="A69" s="341" t="s">
        <v>361</v>
      </c>
      <c r="B69" s="361"/>
      <c r="C69" s="356" t="s">
        <v>297</v>
      </c>
      <c r="D69" s="358" t="s">
        <v>94</v>
      </c>
      <c r="E69" s="359" t="s">
        <v>357</v>
      </c>
      <c r="F69" s="239"/>
      <c r="G69" s="221"/>
      <c r="H69" s="221">
        <f t="shared" si="8"/>
        <v>0</v>
      </c>
      <c r="I69" s="223">
        <f t="shared" si="9"/>
        <v>0</v>
      </c>
      <c r="J69" s="224">
        <f t="shared" si="10"/>
        <v>0</v>
      </c>
      <c r="K69" s="221">
        <f t="shared" si="11"/>
        <v>0</v>
      </c>
      <c r="L69" s="229"/>
      <c r="M69" s="225"/>
    </row>
    <row r="70" spans="1:13" s="165" customFormat="1">
      <c r="A70" s="341" t="s">
        <v>362</v>
      </c>
      <c r="B70" s="361"/>
      <c r="C70" s="356" t="s">
        <v>298</v>
      </c>
      <c r="D70" s="358" t="s">
        <v>94</v>
      </c>
      <c r="E70" s="359" t="s">
        <v>357</v>
      </c>
      <c r="F70" s="239"/>
      <c r="G70" s="221"/>
      <c r="H70" s="221">
        <f t="shared" si="8"/>
        <v>0</v>
      </c>
      <c r="I70" s="223">
        <f t="shared" si="9"/>
        <v>0</v>
      </c>
      <c r="J70" s="224">
        <f t="shared" si="10"/>
        <v>0</v>
      </c>
      <c r="K70" s="221">
        <f t="shared" si="11"/>
        <v>0</v>
      </c>
      <c r="L70" s="229"/>
      <c r="M70" s="225"/>
    </row>
    <row r="71" spans="1:13" s="165" customFormat="1">
      <c r="A71" s="341" t="s">
        <v>363</v>
      </c>
      <c r="B71" s="361"/>
      <c r="C71" s="356" t="s">
        <v>299</v>
      </c>
      <c r="D71" s="358" t="s">
        <v>94</v>
      </c>
      <c r="E71" s="359" t="s">
        <v>357</v>
      </c>
      <c r="F71" s="239"/>
      <c r="G71" s="221"/>
      <c r="H71" s="221">
        <f t="shared" si="8"/>
        <v>0</v>
      </c>
      <c r="I71" s="223">
        <f t="shared" si="9"/>
        <v>0</v>
      </c>
      <c r="J71" s="224">
        <f t="shared" si="10"/>
        <v>0</v>
      </c>
      <c r="K71" s="221">
        <f t="shared" si="11"/>
        <v>0</v>
      </c>
      <c r="L71" s="229"/>
      <c r="M71" s="225"/>
    </row>
    <row r="72" spans="1:13" s="165" customFormat="1">
      <c r="A72" s="341" t="s">
        <v>364</v>
      </c>
      <c r="B72" s="361"/>
      <c r="C72" s="356" t="s">
        <v>300</v>
      </c>
      <c r="D72" s="358" t="s">
        <v>94</v>
      </c>
      <c r="E72" s="359" t="s">
        <v>357</v>
      </c>
      <c r="F72" s="239"/>
      <c r="G72" s="221"/>
      <c r="H72" s="221">
        <f t="shared" si="8"/>
        <v>0</v>
      </c>
      <c r="I72" s="223">
        <f t="shared" si="9"/>
        <v>0</v>
      </c>
      <c r="J72" s="224">
        <f t="shared" si="10"/>
        <v>0</v>
      </c>
      <c r="K72" s="221">
        <f t="shared" si="11"/>
        <v>0</v>
      </c>
      <c r="L72" s="229"/>
      <c r="M72" s="225"/>
    </row>
    <row r="73" spans="1:13" s="165" customFormat="1">
      <c r="A73" s="341" t="s">
        <v>365</v>
      </c>
      <c r="B73" s="361"/>
      <c r="C73" s="356" t="s">
        <v>301</v>
      </c>
      <c r="D73" s="358" t="s">
        <v>94</v>
      </c>
      <c r="E73" s="359" t="s">
        <v>357</v>
      </c>
      <c r="F73" s="239"/>
      <c r="G73" s="221"/>
      <c r="H73" s="221">
        <f t="shared" si="8"/>
        <v>0</v>
      </c>
      <c r="I73" s="223">
        <f t="shared" si="9"/>
        <v>0</v>
      </c>
      <c r="J73" s="224">
        <f t="shared" si="10"/>
        <v>0</v>
      </c>
      <c r="K73" s="221">
        <f t="shared" si="11"/>
        <v>0</v>
      </c>
      <c r="L73" s="229"/>
      <c r="M73" s="225"/>
    </row>
    <row r="74" spans="1:13" s="165" customFormat="1">
      <c r="A74" s="341" t="s">
        <v>366</v>
      </c>
      <c r="B74" s="361"/>
      <c r="C74" s="356" t="s">
        <v>341</v>
      </c>
      <c r="D74" s="358" t="s">
        <v>94</v>
      </c>
      <c r="E74" s="359" t="s">
        <v>357</v>
      </c>
      <c r="F74" s="363"/>
      <c r="G74" s="221"/>
      <c r="H74" s="221">
        <f t="shared" si="8"/>
        <v>0</v>
      </c>
      <c r="I74" s="223">
        <f t="shared" si="9"/>
        <v>0</v>
      </c>
      <c r="J74" s="224">
        <f t="shared" si="10"/>
        <v>0</v>
      </c>
      <c r="K74" s="221">
        <f t="shared" si="11"/>
        <v>0</v>
      </c>
      <c r="L74" s="229"/>
      <c r="M74" s="225"/>
    </row>
    <row r="75" spans="1:13" s="165" customFormat="1">
      <c r="A75" s="341" t="s">
        <v>367</v>
      </c>
      <c r="B75" s="361"/>
      <c r="C75" s="356" t="s">
        <v>306</v>
      </c>
      <c r="D75" s="358" t="s">
        <v>94</v>
      </c>
      <c r="E75" s="359" t="s">
        <v>368</v>
      </c>
      <c r="F75" s="363"/>
      <c r="G75" s="221"/>
      <c r="H75" s="221">
        <f t="shared" si="8"/>
        <v>0</v>
      </c>
      <c r="I75" s="223">
        <f t="shared" si="9"/>
        <v>0</v>
      </c>
      <c r="J75" s="224">
        <f t="shared" si="10"/>
        <v>0</v>
      </c>
      <c r="K75" s="221">
        <f t="shared" si="11"/>
        <v>0</v>
      </c>
      <c r="L75" s="229"/>
      <c r="M75" s="225"/>
    </row>
    <row r="76" spans="1:13" s="165" customFormat="1">
      <c r="A76" s="341" t="s">
        <v>369</v>
      </c>
      <c r="B76" s="361"/>
      <c r="C76" s="356" t="s">
        <v>310</v>
      </c>
      <c r="D76" s="358" t="s">
        <v>94</v>
      </c>
      <c r="E76" s="359" t="s">
        <v>265</v>
      </c>
      <c r="F76" s="363"/>
      <c r="G76" s="221"/>
      <c r="H76" s="221">
        <f t="shared" si="8"/>
        <v>0</v>
      </c>
      <c r="I76" s="223">
        <f t="shared" si="9"/>
        <v>0</v>
      </c>
      <c r="J76" s="224">
        <f t="shared" si="10"/>
        <v>0</v>
      </c>
      <c r="K76" s="221">
        <f t="shared" si="11"/>
        <v>0</v>
      </c>
      <c r="L76" s="229"/>
      <c r="M76" s="225"/>
    </row>
    <row r="77" spans="1:13" s="165" customFormat="1">
      <c r="A77" s="341" t="s">
        <v>370</v>
      </c>
      <c r="B77" s="361"/>
      <c r="C77" s="356" t="s">
        <v>312</v>
      </c>
      <c r="D77" s="358" t="s">
        <v>94</v>
      </c>
      <c r="E77" s="359" t="s">
        <v>357</v>
      </c>
      <c r="F77" s="363"/>
      <c r="G77" s="221"/>
      <c r="H77" s="221">
        <f t="shared" si="8"/>
        <v>0</v>
      </c>
      <c r="I77" s="223">
        <f t="shared" si="9"/>
        <v>0</v>
      </c>
      <c r="J77" s="224">
        <f t="shared" si="10"/>
        <v>0</v>
      </c>
      <c r="K77" s="221">
        <f t="shared" si="11"/>
        <v>0</v>
      </c>
      <c r="L77" s="229"/>
      <c r="M77" s="225"/>
    </row>
    <row r="78" spans="1:13" s="165" customFormat="1">
      <c r="A78" s="341" t="s">
        <v>371</v>
      </c>
      <c r="B78" s="361"/>
      <c r="C78" s="356" t="s">
        <v>372</v>
      </c>
      <c r="D78" s="358" t="s">
        <v>94</v>
      </c>
      <c r="E78" s="359" t="s">
        <v>265</v>
      </c>
      <c r="F78" s="221"/>
      <c r="G78" s="221"/>
      <c r="H78" s="221">
        <f t="shared" si="8"/>
        <v>0</v>
      </c>
      <c r="I78" s="223">
        <f t="shared" si="9"/>
        <v>0</v>
      </c>
      <c r="J78" s="224">
        <f t="shared" si="10"/>
        <v>0</v>
      </c>
      <c r="K78" s="221">
        <f t="shared" si="11"/>
        <v>0</v>
      </c>
      <c r="L78" s="229"/>
      <c r="M78" s="225"/>
    </row>
    <row r="79" spans="1:13" s="165" customFormat="1">
      <c r="A79" s="341" t="s">
        <v>373</v>
      </c>
      <c r="B79" s="361"/>
      <c r="C79" s="356" t="s">
        <v>130</v>
      </c>
      <c r="D79" s="358" t="s">
        <v>94</v>
      </c>
      <c r="E79" s="359" t="s">
        <v>343</v>
      </c>
      <c r="F79" s="221"/>
      <c r="G79" s="221"/>
      <c r="H79" s="221">
        <f t="shared" si="8"/>
        <v>0</v>
      </c>
      <c r="I79" s="223">
        <f t="shared" si="9"/>
        <v>0</v>
      </c>
      <c r="J79" s="224">
        <f t="shared" si="10"/>
        <v>0</v>
      </c>
      <c r="K79" s="221">
        <f t="shared" si="11"/>
        <v>0</v>
      </c>
      <c r="L79" s="229"/>
      <c r="M79" s="225"/>
    </row>
    <row r="80" spans="1:13" s="165" customFormat="1">
      <c r="A80" s="341" t="s">
        <v>374</v>
      </c>
      <c r="B80" s="361"/>
      <c r="C80" s="356" t="s">
        <v>347</v>
      </c>
      <c r="D80" s="358" t="s">
        <v>94</v>
      </c>
      <c r="E80" s="359" t="s">
        <v>343</v>
      </c>
      <c r="F80" s="363"/>
      <c r="G80" s="221"/>
      <c r="H80" s="221">
        <f t="shared" si="8"/>
        <v>0</v>
      </c>
      <c r="I80" s="223">
        <f t="shared" si="9"/>
        <v>0</v>
      </c>
      <c r="J80" s="224">
        <f t="shared" si="10"/>
        <v>0</v>
      </c>
      <c r="K80" s="221">
        <f t="shared" si="11"/>
        <v>0</v>
      </c>
      <c r="L80" s="229"/>
      <c r="M80" s="225"/>
    </row>
    <row r="81" spans="1:14" s="165" customFormat="1">
      <c r="A81" s="341"/>
      <c r="B81" s="361"/>
      <c r="C81" s="356"/>
      <c r="D81" s="358"/>
      <c r="E81" s="359"/>
      <c r="F81" s="363"/>
      <c r="G81" s="221"/>
      <c r="H81" s="221"/>
      <c r="I81" s="223"/>
      <c r="J81" s="224"/>
      <c r="K81" s="221"/>
      <c r="L81" s="229"/>
      <c r="M81" s="225"/>
    </row>
    <row r="82" spans="1:14" s="165" customFormat="1">
      <c r="A82" s="341"/>
      <c r="B82" s="361"/>
      <c r="C82" s="231" t="s">
        <v>375</v>
      </c>
      <c r="D82" s="362"/>
      <c r="E82" s="359"/>
      <c r="F82" s="363"/>
      <c r="G82" s="221"/>
      <c r="H82" s="221"/>
      <c r="I82" s="223"/>
      <c r="J82" s="224"/>
      <c r="K82" s="221"/>
      <c r="L82" s="229"/>
      <c r="M82" s="225"/>
    </row>
    <row r="83" spans="1:14" s="165" customFormat="1">
      <c r="A83" s="341" t="s">
        <v>376</v>
      </c>
      <c r="B83" s="361"/>
      <c r="C83" s="356" t="s">
        <v>350</v>
      </c>
      <c r="D83" s="358" t="s">
        <v>94</v>
      </c>
      <c r="E83" s="359">
        <v>3</v>
      </c>
      <c r="F83" s="239"/>
      <c r="G83" s="221"/>
      <c r="H83" s="221">
        <f>F83+G83</f>
        <v>0</v>
      </c>
      <c r="I83" s="223">
        <f>E83*F83</f>
        <v>0</v>
      </c>
      <c r="J83" s="224">
        <f>E83*G83</f>
        <v>0</v>
      </c>
      <c r="K83" s="221">
        <f>I83+J83</f>
        <v>0</v>
      </c>
      <c r="L83" s="229"/>
      <c r="M83" s="225"/>
    </row>
    <row r="84" spans="1:14" s="165" customFormat="1" ht="15.75" thickBot="1">
      <c r="A84" s="236"/>
      <c r="B84" s="228"/>
      <c r="C84" s="219"/>
      <c r="D84" s="237"/>
      <c r="E84" s="353"/>
      <c r="F84" s="239"/>
      <c r="G84" s="211"/>
      <c r="H84" s="211"/>
      <c r="I84" s="240"/>
      <c r="J84" s="241"/>
      <c r="K84" s="242"/>
      <c r="L84" s="229"/>
      <c r="M84" s="243"/>
    </row>
    <row r="85" spans="1:14" s="165" customFormat="1" ht="15.75" thickBot="1">
      <c r="A85" s="184"/>
      <c r="B85" s="244">
        <v>42006</v>
      </c>
      <c r="C85" s="186" t="s">
        <v>131</v>
      </c>
      <c r="D85" s="187"/>
      <c r="E85" s="340"/>
      <c r="F85" s="190"/>
      <c r="G85" s="190"/>
      <c r="H85" s="245"/>
      <c r="I85" s="246"/>
      <c r="J85" s="245"/>
      <c r="K85" s="245"/>
      <c r="L85" s="246">
        <f>SUBTOTAL(9,L87:L151)</f>
        <v>0</v>
      </c>
      <c r="M85" s="247"/>
    </row>
    <row r="86" spans="1:14" s="165" customFormat="1">
      <c r="A86" s="364"/>
      <c r="B86" s="365"/>
      <c r="C86" s="366"/>
      <c r="D86" s="367"/>
      <c r="E86" s="368"/>
      <c r="F86" s="369"/>
      <c r="G86" s="370"/>
      <c r="H86" s="371"/>
      <c r="I86" s="372"/>
      <c r="J86" s="371"/>
      <c r="K86" s="371"/>
      <c r="L86" s="373"/>
      <c r="M86" s="374"/>
      <c r="N86" s="193"/>
    </row>
    <row r="87" spans="1:14" s="165" customFormat="1">
      <c r="A87" s="236"/>
      <c r="B87" s="307"/>
      <c r="C87" s="231" t="s">
        <v>377</v>
      </c>
      <c r="D87" s="307"/>
      <c r="E87" s="353"/>
      <c r="F87" s="252"/>
      <c r="G87" s="252"/>
      <c r="H87" s="221"/>
      <c r="I87" s="223"/>
      <c r="J87" s="224"/>
      <c r="K87" s="221"/>
      <c r="L87" s="310"/>
      <c r="M87" s="257"/>
      <c r="N87" s="193"/>
    </row>
    <row r="88" spans="1:14" s="165" customFormat="1">
      <c r="A88" s="236" t="s">
        <v>132</v>
      </c>
      <c r="B88" s="307"/>
      <c r="C88" s="355" t="s">
        <v>378</v>
      </c>
      <c r="D88" s="307" t="s">
        <v>88</v>
      </c>
      <c r="E88" s="353">
        <v>68</v>
      </c>
      <c r="F88" s="252"/>
      <c r="G88" s="375"/>
      <c r="H88" s="221">
        <f t="shared" ref="H88:H101" si="12">F88+G88</f>
        <v>0</v>
      </c>
      <c r="I88" s="223">
        <f t="shared" ref="I88:I101" si="13">E88*F88</f>
        <v>0</v>
      </c>
      <c r="J88" s="224">
        <f t="shared" ref="J88:J101" si="14">E88*G88</f>
        <v>0</v>
      </c>
      <c r="K88" s="221">
        <f t="shared" ref="K88:K101" si="15">I88+J88</f>
        <v>0</v>
      </c>
      <c r="L88" s="310"/>
      <c r="M88" s="257"/>
      <c r="N88" s="193"/>
    </row>
    <row r="89" spans="1:14" s="165" customFormat="1">
      <c r="A89" s="236" t="s">
        <v>134</v>
      </c>
      <c r="B89" s="307"/>
      <c r="C89" s="219" t="s">
        <v>379</v>
      </c>
      <c r="D89" s="307" t="s">
        <v>88</v>
      </c>
      <c r="E89" s="353">
        <v>68</v>
      </c>
      <c r="F89" s="252"/>
      <c r="G89" s="375"/>
      <c r="H89" s="221">
        <f t="shared" si="12"/>
        <v>0</v>
      </c>
      <c r="I89" s="223">
        <f t="shared" si="13"/>
        <v>0</v>
      </c>
      <c r="J89" s="224">
        <f t="shared" si="14"/>
        <v>0</v>
      </c>
      <c r="K89" s="221">
        <f t="shared" si="15"/>
        <v>0</v>
      </c>
      <c r="L89" s="310"/>
      <c r="M89" s="257"/>
      <c r="N89" s="193"/>
    </row>
    <row r="90" spans="1:14" s="165" customFormat="1">
      <c r="A90" s="236" t="s">
        <v>136</v>
      </c>
      <c r="B90" s="307"/>
      <c r="C90" s="219" t="s">
        <v>380</v>
      </c>
      <c r="D90" s="307" t="s">
        <v>88</v>
      </c>
      <c r="E90" s="353">
        <v>68</v>
      </c>
      <c r="F90" s="252"/>
      <c r="G90" s="375"/>
      <c r="H90" s="221">
        <f t="shared" si="12"/>
        <v>0</v>
      </c>
      <c r="I90" s="223">
        <f t="shared" si="13"/>
        <v>0</v>
      </c>
      <c r="J90" s="224">
        <f t="shared" si="14"/>
        <v>0</v>
      </c>
      <c r="K90" s="221">
        <f t="shared" si="15"/>
        <v>0</v>
      </c>
      <c r="L90" s="310"/>
      <c r="M90" s="257"/>
      <c r="N90" s="193"/>
    </row>
    <row r="91" spans="1:14" s="165" customFormat="1">
      <c r="A91" s="236" t="s">
        <v>138</v>
      </c>
      <c r="B91" s="307"/>
      <c r="C91" s="219" t="s">
        <v>381</v>
      </c>
      <c r="D91" s="307" t="s">
        <v>88</v>
      </c>
      <c r="E91" s="353">
        <v>30</v>
      </c>
      <c r="F91" s="252"/>
      <c r="G91" s="375"/>
      <c r="H91" s="221">
        <f t="shared" si="12"/>
        <v>0</v>
      </c>
      <c r="I91" s="223">
        <f t="shared" si="13"/>
        <v>0</v>
      </c>
      <c r="J91" s="224">
        <f t="shared" si="14"/>
        <v>0</v>
      </c>
      <c r="K91" s="221">
        <f t="shared" si="15"/>
        <v>0</v>
      </c>
      <c r="L91" s="310"/>
      <c r="M91" s="257"/>
      <c r="N91" s="193"/>
    </row>
    <row r="92" spans="1:14" s="165" customFormat="1">
      <c r="A92" s="236" t="s">
        <v>140</v>
      </c>
      <c r="B92" s="255"/>
      <c r="C92" s="219" t="s">
        <v>382</v>
      </c>
      <c r="D92" s="307" t="s">
        <v>88</v>
      </c>
      <c r="E92" s="353">
        <v>30</v>
      </c>
      <c r="F92" s="252"/>
      <c r="G92" s="375"/>
      <c r="H92" s="221">
        <f t="shared" si="12"/>
        <v>0</v>
      </c>
      <c r="I92" s="223">
        <f t="shared" si="13"/>
        <v>0</v>
      </c>
      <c r="J92" s="224">
        <f t="shared" si="14"/>
        <v>0</v>
      </c>
      <c r="K92" s="221">
        <f t="shared" si="15"/>
        <v>0</v>
      </c>
      <c r="L92" s="310"/>
      <c r="M92" s="257"/>
      <c r="N92" s="193"/>
    </row>
    <row r="93" spans="1:14" s="165" customFormat="1">
      <c r="A93" s="236" t="s">
        <v>141</v>
      </c>
      <c r="B93" s="255"/>
      <c r="C93" s="219" t="s">
        <v>135</v>
      </c>
      <c r="D93" s="307" t="s">
        <v>88</v>
      </c>
      <c r="E93" s="353">
        <v>50</v>
      </c>
      <c r="F93" s="252"/>
      <c r="G93" s="252"/>
      <c r="H93" s="221">
        <f t="shared" si="12"/>
        <v>0</v>
      </c>
      <c r="I93" s="223">
        <f t="shared" si="13"/>
        <v>0</v>
      </c>
      <c r="J93" s="224">
        <f t="shared" si="14"/>
        <v>0</v>
      </c>
      <c r="K93" s="221">
        <f t="shared" si="15"/>
        <v>0</v>
      </c>
      <c r="L93" s="310"/>
      <c r="M93" s="257"/>
      <c r="N93" s="193"/>
    </row>
    <row r="94" spans="1:14" s="165" customFormat="1" ht="14.25" customHeight="1">
      <c r="A94" s="218" t="s">
        <v>143</v>
      </c>
      <c r="B94" s="376"/>
      <c r="C94" s="377" t="s">
        <v>137</v>
      </c>
      <c r="D94" s="378" t="s">
        <v>88</v>
      </c>
      <c r="E94" s="350">
        <v>10</v>
      </c>
      <c r="F94" s="379"/>
      <c r="G94" s="301"/>
      <c r="H94" s="221">
        <f t="shared" si="12"/>
        <v>0</v>
      </c>
      <c r="I94" s="223">
        <f t="shared" si="13"/>
        <v>0</v>
      </c>
      <c r="J94" s="224">
        <f t="shared" si="14"/>
        <v>0</v>
      </c>
      <c r="K94" s="221">
        <f t="shared" si="15"/>
        <v>0</v>
      </c>
      <c r="L94" s="380"/>
      <c r="M94" s="380"/>
      <c r="N94" s="193"/>
    </row>
    <row r="95" spans="1:14" s="165" customFormat="1" ht="14.25" customHeight="1">
      <c r="A95" s="218" t="s">
        <v>146</v>
      </c>
      <c r="B95" s="255"/>
      <c r="C95" s="219" t="s">
        <v>139</v>
      </c>
      <c r="D95" s="249" t="s">
        <v>88</v>
      </c>
      <c r="E95" s="353">
        <v>8</v>
      </c>
      <c r="F95" s="251"/>
      <c r="G95" s="252"/>
      <c r="H95" s="221">
        <f t="shared" si="12"/>
        <v>0</v>
      </c>
      <c r="I95" s="223">
        <f t="shared" si="13"/>
        <v>0</v>
      </c>
      <c r="J95" s="224">
        <f t="shared" si="14"/>
        <v>0</v>
      </c>
      <c r="K95" s="221">
        <f t="shared" si="15"/>
        <v>0</v>
      </c>
      <c r="L95" s="257"/>
      <c r="M95" s="257"/>
      <c r="N95" s="193"/>
    </row>
    <row r="96" spans="1:14" s="165" customFormat="1" ht="14.25" customHeight="1">
      <c r="A96" s="218" t="s">
        <v>147</v>
      </c>
      <c r="B96" s="255"/>
      <c r="C96" s="219" t="s">
        <v>142</v>
      </c>
      <c r="D96" s="249" t="s">
        <v>88</v>
      </c>
      <c r="E96" s="353">
        <v>20</v>
      </c>
      <c r="F96" s="251"/>
      <c r="G96" s="252"/>
      <c r="H96" s="221">
        <f t="shared" si="12"/>
        <v>0</v>
      </c>
      <c r="I96" s="223">
        <f t="shared" si="13"/>
        <v>0</v>
      </c>
      <c r="J96" s="224">
        <f t="shared" si="14"/>
        <v>0</v>
      </c>
      <c r="K96" s="221">
        <f t="shared" si="15"/>
        <v>0</v>
      </c>
      <c r="L96" s="257"/>
      <c r="M96" s="258"/>
    </row>
    <row r="97" spans="1:13" s="165" customFormat="1" ht="14.25" customHeight="1">
      <c r="A97" s="218" t="s">
        <v>149</v>
      </c>
      <c r="B97" s="255"/>
      <c r="C97" s="219" t="s">
        <v>383</v>
      </c>
      <c r="D97" s="249" t="s">
        <v>88</v>
      </c>
      <c r="E97" s="353">
        <v>15</v>
      </c>
      <c r="F97" s="251"/>
      <c r="G97" s="252"/>
      <c r="H97" s="221">
        <f t="shared" si="12"/>
        <v>0</v>
      </c>
      <c r="I97" s="223">
        <f t="shared" si="13"/>
        <v>0</v>
      </c>
      <c r="J97" s="224">
        <f t="shared" si="14"/>
        <v>0</v>
      </c>
      <c r="K97" s="221">
        <f t="shared" si="15"/>
        <v>0</v>
      </c>
      <c r="L97" s="257"/>
      <c r="M97" s="258"/>
    </row>
    <row r="98" spans="1:13" s="165" customFormat="1">
      <c r="A98" s="218" t="s">
        <v>384</v>
      </c>
      <c r="B98" s="255"/>
      <c r="C98" s="219" t="s">
        <v>144</v>
      </c>
      <c r="D98" s="249" t="s">
        <v>145</v>
      </c>
      <c r="E98" s="353">
        <v>50</v>
      </c>
      <c r="F98" s="251"/>
      <c r="G98" s="252"/>
      <c r="H98" s="221">
        <f t="shared" si="12"/>
        <v>0</v>
      </c>
      <c r="I98" s="223">
        <f t="shared" si="13"/>
        <v>0</v>
      </c>
      <c r="J98" s="224">
        <f t="shared" si="14"/>
        <v>0</v>
      </c>
      <c r="K98" s="221">
        <f t="shared" si="15"/>
        <v>0</v>
      </c>
      <c r="L98" s="257"/>
      <c r="M98" s="258"/>
    </row>
    <row r="99" spans="1:13" s="165" customFormat="1">
      <c r="A99" s="218" t="s">
        <v>385</v>
      </c>
      <c r="B99" s="255"/>
      <c r="C99" s="219" t="s">
        <v>93</v>
      </c>
      <c r="D99" s="249" t="s">
        <v>148</v>
      </c>
      <c r="E99" s="381">
        <v>1</v>
      </c>
      <c r="F99" s="284"/>
      <c r="G99" s="252"/>
      <c r="H99" s="221">
        <f t="shared" si="12"/>
        <v>0</v>
      </c>
      <c r="I99" s="223">
        <f t="shared" si="13"/>
        <v>0</v>
      </c>
      <c r="J99" s="224">
        <f t="shared" si="14"/>
        <v>0</v>
      </c>
      <c r="K99" s="221">
        <f t="shared" si="15"/>
        <v>0</v>
      </c>
      <c r="L99" s="257"/>
      <c r="M99" s="258"/>
    </row>
    <row r="100" spans="1:13" s="165" customFormat="1">
      <c r="A100" s="218" t="s">
        <v>386</v>
      </c>
      <c r="B100" s="255"/>
      <c r="C100" s="219" t="s">
        <v>150</v>
      </c>
      <c r="D100" s="249" t="s">
        <v>94</v>
      </c>
      <c r="E100" s="381">
        <v>2</v>
      </c>
      <c r="F100" s="382"/>
      <c r="G100" s="375"/>
      <c r="H100" s="221">
        <f t="shared" si="12"/>
        <v>0</v>
      </c>
      <c r="I100" s="223">
        <f t="shared" si="13"/>
        <v>0</v>
      </c>
      <c r="J100" s="224">
        <f t="shared" si="14"/>
        <v>0</v>
      </c>
      <c r="K100" s="221">
        <f t="shared" si="15"/>
        <v>0</v>
      </c>
      <c r="L100" s="267"/>
      <c r="M100" s="268"/>
    </row>
    <row r="101" spans="1:13" s="165" customFormat="1">
      <c r="A101" s="218" t="s">
        <v>387</v>
      </c>
      <c r="B101" s="255"/>
      <c r="C101" s="219" t="s">
        <v>388</v>
      </c>
      <c r="D101" s="249" t="s">
        <v>88</v>
      </c>
      <c r="E101" s="381">
        <v>8</v>
      </c>
      <c r="F101" s="382"/>
      <c r="G101" s="375"/>
      <c r="H101" s="221">
        <f t="shared" si="12"/>
        <v>0</v>
      </c>
      <c r="I101" s="223">
        <f t="shared" si="13"/>
        <v>0</v>
      </c>
      <c r="J101" s="224">
        <f t="shared" si="14"/>
        <v>0</v>
      </c>
      <c r="K101" s="221">
        <f t="shared" si="15"/>
        <v>0</v>
      </c>
      <c r="L101" s="267"/>
      <c r="M101" s="268"/>
    </row>
    <row r="102" spans="1:13" s="165" customFormat="1">
      <c r="A102" s="218"/>
      <c r="B102" s="255"/>
      <c r="C102" s="219"/>
      <c r="D102" s="249"/>
      <c r="E102" s="381"/>
      <c r="F102" s="382"/>
      <c r="G102" s="375"/>
      <c r="H102" s="383"/>
      <c r="I102" s="384"/>
      <c r="J102" s="385"/>
      <c r="K102" s="383"/>
      <c r="L102" s="267"/>
      <c r="M102" s="268"/>
    </row>
    <row r="103" spans="1:13" s="165" customFormat="1">
      <c r="A103" s="218"/>
      <c r="B103" s="255"/>
      <c r="C103" s="231" t="s">
        <v>389</v>
      </c>
      <c r="D103" s="249"/>
      <c r="E103" s="381"/>
      <c r="F103" s="382"/>
      <c r="G103" s="375"/>
      <c r="H103" s="383"/>
      <c r="I103" s="384"/>
      <c r="J103" s="385"/>
      <c r="K103" s="383"/>
      <c r="L103" s="267"/>
      <c r="M103" s="268"/>
    </row>
    <row r="104" spans="1:13" s="165" customFormat="1">
      <c r="A104" s="218" t="s">
        <v>390</v>
      </c>
      <c r="B104" s="255"/>
      <c r="C104" s="219" t="s">
        <v>391</v>
      </c>
      <c r="D104" s="249" t="s">
        <v>88</v>
      </c>
      <c r="E104" s="381">
        <v>40</v>
      </c>
      <c r="F104" s="382"/>
      <c r="G104" s="375"/>
      <c r="H104" s="221">
        <f t="shared" ref="H104:H110" si="16">F104+G104</f>
        <v>0</v>
      </c>
      <c r="I104" s="223">
        <f t="shared" ref="I104:I110" si="17">E104*F104</f>
        <v>0</v>
      </c>
      <c r="J104" s="224">
        <f t="shared" ref="J104:J110" si="18">E104*G104</f>
        <v>0</v>
      </c>
      <c r="K104" s="221">
        <f t="shared" ref="K104:K110" si="19">I104+J104</f>
        <v>0</v>
      </c>
      <c r="L104" s="267"/>
      <c r="M104" s="268"/>
    </row>
    <row r="105" spans="1:13" s="165" customFormat="1">
      <c r="A105" s="218" t="s">
        <v>392</v>
      </c>
      <c r="B105" s="255"/>
      <c r="C105" s="219" t="s">
        <v>393</v>
      </c>
      <c r="D105" s="249" t="s">
        <v>88</v>
      </c>
      <c r="E105" s="381">
        <v>10</v>
      </c>
      <c r="F105" s="382"/>
      <c r="G105" s="375"/>
      <c r="H105" s="221">
        <f t="shared" si="16"/>
        <v>0</v>
      </c>
      <c r="I105" s="223">
        <f t="shared" si="17"/>
        <v>0</v>
      </c>
      <c r="J105" s="224">
        <f t="shared" si="18"/>
        <v>0</v>
      </c>
      <c r="K105" s="221">
        <f t="shared" si="19"/>
        <v>0</v>
      </c>
      <c r="L105" s="267"/>
      <c r="M105" s="268"/>
    </row>
    <row r="106" spans="1:13" s="165" customFormat="1">
      <c r="A106" s="218" t="s">
        <v>394</v>
      </c>
      <c r="B106" s="255"/>
      <c r="C106" s="219" t="s">
        <v>135</v>
      </c>
      <c r="D106" s="249" t="s">
        <v>88</v>
      </c>
      <c r="E106" s="381">
        <v>10</v>
      </c>
      <c r="F106" s="252"/>
      <c r="G106" s="252"/>
      <c r="H106" s="221">
        <f t="shared" si="16"/>
        <v>0</v>
      </c>
      <c r="I106" s="223">
        <f t="shared" si="17"/>
        <v>0</v>
      </c>
      <c r="J106" s="224">
        <f t="shared" si="18"/>
        <v>0</v>
      </c>
      <c r="K106" s="221">
        <f t="shared" si="19"/>
        <v>0</v>
      </c>
      <c r="L106" s="267"/>
      <c r="M106" s="268"/>
    </row>
    <row r="107" spans="1:13" s="165" customFormat="1">
      <c r="A107" s="218" t="s">
        <v>395</v>
      </c>
      <c r="B107" s="255"/>
      <c r="C107" s="219" t="s">
        <v>142</v>
      </c>
      <c r="D107" s="249" t="s">
        <v>88</v>
      </c>
      <c r="E107" s="353" t="s">
        <v>396</v>
      </c>
      <c r="F107" s="251"/>
      <c r="G107" s="252"/>
      <c r="H107" s="221">
        <f t="shared" si="16"/>
        <v>0</v>
      </c>
      <c r="I107" s="223">
        <f t="shared" si="17"/>
        <v>0</v>
      </c>
      <c r="J107" s="224">
        <f t="shared" si="18"/>
        <v>0</v>
      </c>
      <c r="K107" s="221">
        <f t="shared" si="19"/>
        <v>0</v>
      </c>
      <c r="L107" s="267"/>
      <c r="M107" s="268"/>
    </row>
    <row r="108" spans="1:13" s="165" customFormat="1">
      <c r="A108" s="218" t="s">
        <v>397</v>
      </c>
      <c r="B108" s="255"/>
      <c r="C108" s="219" t="s">
        <v>398</v>
      </c>
      <c r="D108" s="249" t="s">
        <v>88</v>
      </c>
      <c r="E108" s="353" t="s">
        <v>399</v>
      </c>
      <c r="F108" s="252"/>
      <c r="G108" s="252"/>
      <c r="H108" s="221">
        <f t="shared" si="16"/>
        <v>0</v>
      </c>
      <c r="I108" s="223">
        <f t="shared" si="17"/>
        <v>0</v>
      </c>
      <c r="J108" s="224">
        <f t="shared" si="18"/>
        <v>0</v>
      </c>
      <c r="K108" s="221">
        <f t="shared" si="19"/>
        <v>0</v>
      </c>
      <c r="L108" s="267"/>
      <c r="M108" s="268"/>
    </row>
    <row r="109" spans="1:13" s="165" customFormat="1">
      <c r="A109" s="218" t="s">
        <v>400</v>
      </c>
      <c r="B109" s="255"/>
      <c r="C109" s="219" t="s">
        <v>144</v>
      </c>
      <c r="D109" s="249" t="s">
        <v>145</v>
      </c>
      <c r="E109" s="353" t="s">
        <v>401</v>
      </c>
      <c r="F109" s="251"/>
      <c r="G109" s="252"/>
      <c r="H109" s="221">
        <f t="shared" si="16"/>
        <v>0</v>
      </c>
      <c r="I109" s="223">
        <f t="shared" si="17"/>
        <v>0</v>
      </c>
      <c r="J109" s="224">
        <f t="shared" si="18"/>
        <v>0</v>
      </c>
      <c r="K109" s="221">
        <f t="shared" si="19"/>
        <v>0</v>
      </c>
      <c r="L109" s="267"/>
      <c r="M109" s="268"/>
    </row>
    <row r="110" spans="1:13" s="165" customFormat="1">
      <c r="A110" s="218" t="s">
        <v>402</v>
      </c>
      <c r="B110" s="255"/>
      <c r="C110" s="219" t="s">
        <v>150</v>
      </c>
      <c r="D110" s="249" t="s">
        <v>94</v>
      </c>
      <c r="E110" s="353" t="s">
        <v>265</v>
      </c>
      <c r="F110" s="382"/>
      <c r="G110" s="375"/>
      <c r="H110" s="221">
        <f t="shared" si="16"/>
        <v>0</v>
      </c>
      <c r="I110" s="223">
        <f t="shared" si="17"/>
        <v>0</v>
      </c>
      <c r="J110" s="224">
        <f t="shared" si="18"/>
        <v>0</v>
      </c>
      <c r="K110" s="221">
        <f t="shared" si="19"/>
        <v>0</v>
      </c>
      <c r="L110" s="267"/>
      <c r="M110" s="268"/>
    </row>
    <row r="111" spans="1:13" s="165" customFormat="1">
      <c r="A111" s="218"/>
      <c r="B111" s="255"/>
      <c r="C111" s="231"/>
      <c r="D111" s="249"/>
      <c r="E111" s="381"/>
      <c r="F111" s="382"/>
      <c r="G111" s="375"/>
      <c r="H111" s="383"/>
      <c r="I111" s="384"/>
      <c r="J111" s="385"/>
      <c r="K111" s="383"/>
      <c r="L111" s="267"/>
      <c r="M111" s="268"/>
    </row>
    <row r="112" spans="1:13" s="165" customFormat="1">
      <c r="A112" s="218"/>
      <c r="B112" s="255"/>
      <c r="C112" s="231" t="s">
        <v>403</v>
      </c>
      <c r="D112" s="249"/>
      <c r="E112" s="381"/>
      <c r="F112" s="382"/>
      <c r="G112" s="375"/>
      <c r="H112" s="383"/>
      <c r="I112" s="384"/>
      <c r="J112" s="385"/>
      <c r="K112" s="383"/>
      <c r="L112" s="267"/>
      <c r="M112" s="268"/>
    </row>
    <row r="113" spans="1:13" s="165" customFormat="1">
      <c r="A113" s="218"/>
      <c r="B113" s="255"/>
      <c r="C113" s="231"/>
      <c r="D113" s="249"/>
      <c r="E113" s="381"/>
      <c r="F113" s="382"/>
      <c r="G113" s="375"/>
      <c r="H113" s="383"/>
      <c r="I113" s="384"/>
      <c r="J113" s="385"/>
      <c r="K113" s="383"/>
      <c r="L113" s="267"/>
      <c r="M113" s="268"/>
    </row>
    <row r="114" spans="1:13" s="165" customFormat="1">
      <c r="A114" s="218" t="s">
        <v>404</v>
      </c>
      <c r="B114" s="255"/>
      <c r="C114" s="219" t="s">
        <v>405</v>
      </c>
      <c r="D114" s="249" t="s">
        <v>88</v>
      </c>
      <c r="E114" s="381">
        <v>140</v>
      </c>
      <c r="F114" s="382"/>
      <c r="G114" s="375"/>
      <c r="H114" s="221">
        <f t="shared" ref="H114:H122" si="20">F114+G114</f>
        <v>0</v>
      </c>
      <c r="I114" s="223">
        <f t="shared" ref="I114:I122" si="21">E114*F114</f>
        <v>0</v>
      </c>
      <c r="J114" s="224">
        <f t="shared" ref="J114:J122" si="22">E114*G114</f>
        <v>0</v>
      </c>
      <c r="K114" s="221">
        <f t="shared" ref="K114:K122" si="23">I114+J114</f>
        <v>0</v>
      </c>
      <c r="L114" s="267"/>
      <c r="M114" s="268"/>
    </row>
    <row r="115" spans="1:13" s="165" customFormat="1">
      <c r="A115" s="218" t="s">
        <v>406</v>
      </c>
      <c r="B115" s="255"/>
      <c r="C115" s="219" t="s">
        <v>391</v>
      </c>
      <c r="D115" s="249" t="s">
        <v>88</v>
      </c>
      <c r="E115" s="381">
        <v>310</v>
      </c>
      <c r="F115" s="382"/>
      <c r="G115" s="375"/>
      <c r="H115" s="221">
        <f t="shared" si="20"/>
        <v>0</v>
      </c>
      <c r="I115" s="223">
        <f t="shared" si="21"/>
        <v>0</v>
      </c>
      <c r="J115" s="224">
        <f t="shared" si="22"/>
        <v>0</v>
      </c>
      <c r="K115" s="221">
        <f t="shared" si="23"/>
        <v>0</v>
      </c>
      <c r="L115" s="267"/>
      <c r="M115" s="268"/>
    </row>
    <row r="116" spans="1:13" s="165" customFormat="1">
      <c r="A116" s="218" t="s">
        <v>407</v>
      </c>
      <c r="B116" s="255"/>
      <c r="C116" s="219" t="s">
        <v>393</v>
      </c>
      <c r="D116" s="249" t="s">
        <v>88</v>
      </c>
      <c r="E116" s="381">
        <v>39</v>
      </c>
      <c r="F116" s="382"/>
      <c r="G116" s="375"/>
      <c r="H116" s="221">
        <f t="shared" si="20"/>
        <v>0</v>
      </c>
      <c r="I116" s="223">
        <f t="shared" si="21"/>
        <v>0</v>
      </c>
      <c r="J116" s="224">
        <f t="shared" si="22"/>
        <v>0</v>
      </c>
      <c r="K116" s="221">
        <f t="shared" si="23"/>
        <v>0</v>
      </c>
      <c r="L116" s="267"/>
      <c r="M116" s="268"/>
    </row>
    <row r="117" spans="1:13" s="165" customFormat="1">
      <c r="A117" s="218" t="s">
        <v>408</v>
      </c>
      <c r="B117" s="255"/>
      <c r="C117" s="219" t="s">
        <v>135</v>
      </c>
      <c r="D117" s="249" t="s">
        <v>88</v>
      </c>
      <c r="E117" s="381">
        <v>10</v>
      </c>
      <c r="F117" s="252"/>
      <c r="G117" s="252"/>
      <c r="H117" s="221">
        <f t="shared" si="20"/>
        <v>0</v>
      </c>
      <c r="I117" s="223">
        <f t="shared" si="21"/>
        <v>0</v>
      </c>
      <c r="J117" s="224">
        <f t="shared" si="22"/>
        <v>0</v>
      </c>
      <c r="K117" s="221">
        <f t="shared" si="23"/>
        <v>0</v>
      </c>
      <c r="L117" s="267"/>
      <c r="M117" s="268"/>
    </row>
    <row r="118" spans="1:13" s="165" customFormat="1">
      <c r="A118" s="218" t="s">
        <v>409</v>
      </c>
      <c r="B118" s="255"/>
      <c r="C118" s="219" t="s">
        <v>410</v>
      </c>
      <c r="D118" s="249" t="s">
        <v>88</v>
      </c>
      <c r="E118" s="381" t="s">
        <v>260</v>
      </c>
      <c r="F118" s="251"/>
      <c r="G118" s="252"/>
      <c r="H118" s="221">
        <f t="shared" si="20"/>
        <v>0</v>
      </c>
      <c r="I118" s="223">
        <f t="shared" si="21"/>
        <v>0</v>
      </c>
      <c r="J118" s="224">
        <f t="shared" si="22"/>
        <v>0</v>
      </c>
      <c r="K118" s="221">
        <f t="shared" si="23"/>
        <v>0</v>
      </c>
      <c r="L118" s="267"/>
      <c r="M118" s="268"/>
    </row>
    <row r="119" spans="1:13" s="165" customFormat="1">
      <c r="A119" s="218" t="s">
        <v>411</v>
      </c>
      <c r="B119" s="255"/>
      <c r="C119" s="219" t="s">
        <v>142</v>
      </c>
      <c r="D119" s="249" t="s">
        <v>88</v>
      </c>
      <c r="E119" s="381" t="s">
        <v>412</v>
      </c>
      <c r="F119" s="251"/>
      <c r="G119" s="252"/>
      <c r="H119" s="221">
        <f t="shared" si="20"/>
        <v>0</v>
      </c>
      <c r="I119" s="223">
        <f t="shared" si="21"/>
        <v>0</v>
      </c>
      <c r="J119" s="224">
        <f t="shared" si="22"/>
        <v>0</v>
      </c>
      <c r="K119" s="221">
        <f t="shared" si="23"/>
        <v>0</v>
      </c>
      <c r="L119" s="267"/>
      <c r="M119" s="268"/>
    </row>
    <row r="120" spans="1:13" s="165" customFormat="1">
      <c r="A120" s="218" t="s">
        <v>413</v>
      </c>
      <c r="B120" s="255"/>
      <c r="C120" s="219" t="s">
        <v>398</v>
      </c>
      <c r="D120" s="249" t="s">
        <v>88</v>
      </c>
      <c r="E120" s="381" t="s">
        <v>89</v>
      </c>
      <c r="F120" s="252"/>
      <c r="G120" s="252"/>
      <c r="H120" s="221">
        <f t="shared" si="20"/>
        <v>0</v>
      </c>
      <c r="I120" s="223">
        <f t="shared" si="21"/>
        <v>0</v>
      </c>
      <c r="J120" s="224">
        <f t="shared" si="22"/>
        <v>0</v>
      </c>
      <c r="K120" s="221">
        <f t="shared" si="23"/>
        <v>0</v>
      </c>
      <c r="L120" s="267"/>
      <c r="M120" s="268"/>
    </row>
    <row r="121" spans="1:13" s="165" customFormat="1">
      <c r="A121" s="218" t="s">
        <v>414</v>
      </c>
      <c r="B121" s="255"/>
      <c r="C121" s="219" t="s">
        <v>144</v>
      </c>
      <c r="D121" s="249" t="s">
        <v>145</v>
      </c>
      <c r="E121" s="381" t="s">
        <v>415</v>
      </c>
      <c r="F121" s="251"/>
      <c r="G121" s="252"/>
      <c r="H121" s="221">
        <f t="shared" si="20"/>
        <v>0</v>
      </c>
      <c r="I121" s="223">
        <f t="shared" si="21"/>
        <v>0</v>
      </c>
      <c r="J121" s="224">
        <f t="shared" si="22"/>
        <v>0</v>
      </c>
      <c r="K121" s="221">
        <f t="shared" si="23"/>
        <v>0</v>
      </c>
      <c r="L121" s="267"/>
      <c r="M121" s="268"/>
    </row>
    <row r="122" spans="1:13" s="165" customFormat="1">
      <c r="A122" s="218" t="s">
        <v>416</v>
      </c>
      <c r="B122" s="255"/>
      <c r="C122" s="219" t="s">
        <v>150</v>
      </c>
      <c r="D122" s="249" t="s">
        <v>94</v>
      </c>
      <c r="E122" s="381" t="s">
        <v>262</v>
      </c>
      <c r="F122" s="382"/>
      <c r="G122" s="375"/>
      <c r="H122" s="221">
        <f t="shared" si="20"/>
        <v>0</v>
      </c>
      <c r="I122" s="223">
        <f t="shared" si="21"/>
        <v>0</v>
      </c>
      <c r="J122" s="224">
        <f t="shared" si="22"/>
        <v>0</v>
      </c>
      <c r="K122" s="221">
        <f t="shared" si="23"/>
        <v>0</v>
      </c>
      <c r="L122" s="267"/>
      <c r="M122" s="268"/>
    </row>
    <row r="123" spans="1:13" s="165" customFormat="1" ht="15.75" thickBot="1">
      <c r="A123" s="218"/>
      <c r="B123" s="255"/>
      <c r="C123" s="219"/>
      <c r="D123" s="249"/>
      <c r="E123" s="381"/>
      <c r="F123" s="382"/>
      <c r="G123" s="375"/>
      <c r="H123" s="383"/>
      <c r="I123" s="384"/>
      <c r="J123" s="385"/>
      <c r="K123" s="383"/>
      <c r="L123" s="267"/>
      <c r="M123" s="268"/>
    </row>
    <row r="124" spans="1:13" s="165" customFormat="1" ht="15.75" thickBot="1">
      <c r="A124" s="269"/>
      <c r="B124" s="244">
        <v>42037</v>
      </c>
      <c r="C124" s="152" t="s">
        <v>151</v>
      </c>
      <c r="D124" s="153"/>
      <c r="E124" s="386"/>
      <c r="F124" s="271"/>
      <c r="G124" s="272"/>
      <c r="H124" s="272"/>
      <c r="I124" s="273"/>
      <c r="J124" s="274"/>
      <c r="K124" s="272"/>
      <c r="L124" s="273"/>
      <c r="M124" s="275"/>
    </row>
    <row r="125" spans="1:13" s="165" customFormat="1" ht="15.75" thickBot="1">
      <c r="A125" s="387"/>
      <c r="B125" s="388"/>
      <c r="C125" s="287"/>
      <c r="D125" s="286"/>
      <c r="E125" s="389"/>
      <c r="F125" s="289"/>
      <c r="G125" s="290"/>
      <c r="H125" s="290"/>
      <c r="I125" s="291"/>
      <c r="J125" s="292"/>
      <c r="K125" s="290"/>
      <c r="L125" s="291"/>
      <c r="M125" s="293"/>
    </row>
    <row r="126" spans="1:13" s="165" customFormat="1" ht="15.75" thickBot="1">
      <c r="A126" s="269"/>
      <c r="B126" s="185">
        <v>3</v>
      </c>
      <c r="C126" s="152" t="s">
        <v>152</v>
      </c>
      <c r="D126" s="153"/>
      <c r="E126" s="386"/>
      <c r="F126" s="271"/>
      <c r="G126" s="272"/>
      <c r="H126" s="272"/>
      <c r="I126" s="273"/>
      <c r="J126" s="274"/>
      <c r="K126" s="272"/>
      <c r="L126" s="273"/>
      <c r="M126" s="275"/>
    </row>
    <row r="127" spans="1:13" s="165" customFormat="1" ht="15.75" thickBot="1">
      <c r="A127" s="285"/>
      <c r="B127" s="286"/>
      <c r="C127" s="287"/>
      <c r="D127" s="286"/>
      <c r="E127" s="389"/>
      <c r="F127" s="289"/>
      <c r="G127" s="290"/>
      <c r="H127" s="290"/>
      <c r="I127" s="291"/>
      <c r="J127" s="292"/>
      <c r="K127" s="290"/>
      <c r="L127" s="291"/>
      <c r="M127" s="293"/>
    </row>
    <row r="128" spans="1:13" s="165" customFormat="1" ht="15.75" thickBot="1">
      <c r="A128" s="269"/>
      <c r="B128" s="185">
        <v>4</v>
      </c>
      <c r="C128" s="152" t="s">
        <v>153</v>
      </c>
      <c r="D128" s="153"/>
      <c r="E128" s="386"/>
      <c r="F128" s="271"/>
      <c r="G128" s="272"/>
      <c r="H128" s="272"/>
      <c r="I128" s="273"/>
      <c r="J128" s="274"/>
      <c r="K128" s="272"/>
      <c r="L128" s="273"/>
      <c r="M128" s="275"/>
    </row>
    <row r="129" spans="1:13" s="165" customFormat="1" ht="15.75" thickBot="1">
      <c r="A129" s="294"/>
      <c r="B129" s="295"/>
      <c r="C129" s="296"/>
      <c r="D129" s="297"/>
      <c r="E129" s="389"/>
      <c r="F129" s="289"/>
      <c r="G129" s="290"/>
      <c r="H129" s="290"/>
      <c r="I129" s="291"/>
      <c r="J129" s="292"/>
      <c r="K129" s="290"/>
      <c r="L129" s="291"/>
      <c r="M129" s="293"/>
    </row>
    <row r="130" spans="1:13" s="165" customFormat="1" ht="15.75" thickBot="1">
      <c r="A130" s="269"/>
      <c r="B130" s="185">
        <v>5</v>
      </c>
      <c r="C130" s="152" t="s">
        <v>154</v>
      </c>
      <c r="D130" s="153"/>
      <c r="E130" s="386"/>
      <c r="F130" s="299"/>
      <c r="G130" s="272"/>
      <c r="H130" s="272"/>
      <c r="I130" s="273"/>
      <c r="J130" s="274"/>
      <c r="K130" s="272"/>
      <c r="L130" s="273"/>
      <c r="M130" s="275"/>
    </row>
    <row r="131" spans="1:13" s="165" customFormat="1">
      <c r="A131" s="218"/>
      <c r="B131" s="300"/>
      <c r="C131" s="154"/>
      <c r="D131" s="155"/>
      <c r="E131" s="390"/>
      <c r="F131" s="301"/>
      <c r="G131" s="301"/>
      <c r="H131" s="221"/>
      <c r="I131" s="223"/>
      <c r="J131" s="224"/>
      <c r="K131" s="221"/>
      <c r="L131" s="302"/>
      <c r="M131" s="303"/>
    </row>
    <row r="132" spans="1:13" s="165" customFormat="1">
      <c r="A132" s="218"/>
      <c r="B132" s="391"/>
      <c r="C132" s="231" t="s">
        <v>417</v>
      </c>
      <c r="D132" s="155"/>
      <c r="E132" s="390"/>
      <c r="F132" s="301"/>
      <c r="G132" s="301"/>
      <c r="H132" s="221"/>
      <c r="I132" s="223"/>
      <c r="J132" s="224"/>
      <c r="K132" s="221"/>
      <c r="L132" s="302"/>
      <c r="M132" s="303"/>
    </row>
    <row r="133" spans="1:13" s="165" customFormat="1">
      <c r="A133" s="218" t="s">
        <v>155</v>
      </c>
      <c r="B133" s="391"/>
      <c r="C133" s="154" t="s">
        <v>156</v>
      </c>
      <c r="D133" s="155" t="s">
        <v>100</v>
      </c>
      <c r="E133" s="390">
        <v>120</v>
      </c>
      <c r="F133" s="301"/>
      <c r="G133" s="301"/>
      <c r="H133" s="221">
        <f t="shared" ref="H133:H142" si="24">F133+G133</f>
        <v>0</v>
      </c>
      <c r="I133" s="223">
        <f t="shared" ref="I133:I142" si="25">E133*F133</f>
        <v>0</v>
      </c>
      <c r="J133" s="224">
        <f t="shared" ref="J133:J142" si="26">E133*G133</f>
        <v>0</v>
      </c>
      <c r="K133" s="221">
        <f t="shared" ref="K133:K142" si="27">I133+J133</f>
        <v>0</v>
      </c>
      <c r="L133" s="302"/>
      <c r="M133" s="303"/>
    </row>
    <row r="134" spans="1:13" s="165" customFormat="1">
      <c r="A134" s="218" t="s">
        <v>157</v>
      </c>
      <c r="B134" s="304"/>
      <c r="C134" s="154" t="s">
        <v>158</v>
      </c>
      <c r="D134" s="155" t="s">
        <v>100</v>
      </c>
      <c r="E134" s="390">
        <v>120</v>
      </c>
      <c r="F134" s="301"/>
      <c r="G134" s="301"/>
      <c r="H134" s="221">
        <f t="shared" si="24"/>
        <v>0</v>
      </c>
      <c r="I134" s="223">
        <f t="shared" si="25"/>
        <v>0</v>
      </c>
      <c r="J134" s="224">
        <f t="shared" si="26"/>
        <v>0</v>
      </c>
      <c r="K134" s="221">
        <f t="shared" si="27"/>
        <v>0</v>
      </c>
      <c r="L134" s="302"/>
      <c r="M134" s="303"/>
    </row>
    <row r="135" spans="1:13" s="165" customFormat="1">
      <c r="A135" s="218" t="s">
        <v>159</v>
      </c>
      <c r="B135" s="304"/>
      <c r="C135" s="154" t="s">
        <v>160</v>
      </c>
      <c r="D135" s="155" t="s">
        <v>100</v>
      </c>
      <c r="E135" s="390">
        <v>120</v>
      </c>
      <c r="F135" s="301"/>
      <c r="G135" s="301"/>
      <c r="H135" s="221">
        <f t="shared" si="24"/>
        <v>0</v>
      </c>
      <c r="I135" s="223">
        <f t="shared" si="25"/>
        <v>0</v>
      </c>
      <c r="J135" s="224">
        <f t="shared" si="26"/>
        <v>0</v>
      </c>
      <c r="K135" s="221">
        <f t="shared" si="27"/>
        <v>0</v>
      </c>
      <c r="L135" s="302"/>
      <c r="M135" s="303"/>
    </row>
    <row r="136" spans="1:13" s="165" customFormat="1">
      <c r="A136" s="218" t="s">
        <v>161</v>
      </c>
      <c r="B136" s="305"/>
      <c r="C136" s="306" t="s">
        <v>162</v>
      </c>
      <c r="D136" s="307" t="s">
        <v>148</v>
      </c>
      <c r="E136" s="381">
        <v>1</v>
      </c>
      <c r="F136" s="308"/>
      <c r="G136" s="375"/>
      <c r="H136" s="221">
        <f t="shared" si="24"/>
        <v>0</v>
      </c>
      <c r="I136" s="223">
        <f t="shared" si="25"/>
        <v>0</v>
      </c>
      <c r="J136" s="224">
        <f t="shared" si="26"/>
        <v>0</v>
      </c>
      <c r="K136" s="221">
        <f t="shared" si="27"/>
        <v>0</v>
      </c>
      <c r="L136" s="309"/>
      <c r="M136" s="258"/>
    </row>
    <row r="137" spans="1:13" s="165" customFormat="1">
      <c r="A137" s="218" t="s">
        <v>163</v>
      </c>
      <c r="B137" s="304"/>
      <c r="C137" s="157" t="s">
        <v>164</v>
      </c>
      <c r="D137" s="158" t="s">
        <v>148</v>
      </c>
      <c r="E137" s="392">
        <v>1</v>
      </c>
      <c r="F137" s="308"/>
      <c r="G137" s="375"/>
      <c r="H137" s="221">
        <f t="shared" si="24"/>
        <v>0</v>
      </c>
      <c r="I137" s="223">
        <f t="shared" si="25"/>
        <v>0</v>
      </c>
      <c r="J137" s="224">
        <f t="shared" si="26"/>
        <v>0</v>
      </c>
      <c r="K137" s="221">
        <f t="shared" si="27"/>
        <v>0</v>
      </c>
      <c r="L137" s="310"/>
      <c r="M137" s="258"/>
    </row>
    <row r="138" spans="1:13" s="165" customFormat="1">
      <c r="A138" s="218" t="s">
        <v>165</v>
      </c>
      <c r="B138" s="304"/>
      <c r="C138" s="157" t="s">
        <v>8</v>
      </c>
      <c r="D138" s="158" t="s">
        <v>148</v>
      </c>
      <c r="E138" s="392">
        <v>1</v>
      </c>
      <c r="F138" s="308"/>
      <c r="G138" s="375"/>
      <c r="H138" s="221">
        <f t="shared" si="24"/>
        <v>0</v>
      </c>
      <c r="I138" s="223">
        <f t="shared" si="25"/>
        <v>0</v>
      </c>
      <c r="J138" s="224">
        <f t="shared" si="26"/>
        <v>0</v>
      </c>
      <c r="K138" s="221">
        <f t="shared" si="27"/>
        <v>0</v>
      </c>
      <c r="L138" s="310"/>
      <c r="M138" s="258"/>
    </row>
    <row r="139" spans="1:13" s="165" customFormat="1">
      <c r="A139" s="218" t="s">
        <v>166</v>
      </c>
      <c r="B139" s="304"/>
      <c r="C139" s="157" t="s">
        <v>167</v>
      </c>
      <c r="D139" s="158" t="s">
        <v>148</v>
      </c>
      <c r="E139" s="392">
        <v>1</v>
      </c>
      <c r="F139" s="308"/>
      <c r="G139" s="375"/>
      <c r="H139" s="221">
        <f t="shared" si="24"/>
        <v>0</v>
      </c>
      <c r="I139" s="223">
        <f t="shared" si="25"/>
        <v>0</v>
      </c>
      <c r="J139" s="224">
        <f t="shared" si="26"/>
        <v>0</v>
      </c>
      <c r="K139" s="221">
        <f t="shared" si="27"/>
        <v>0</v>
      </c>
      <c r="L139" s="310"/>
      <c r="M139" s="258"/>
    </row>
    <row r="140" spans="1:13" s="165" customFormat="1">
      <c r="A140" s="218" t="s">
        <v>168</v>
      </c>
      <c r="B140" s="304"/>
      <c r="C140" s="157" t="s">
        <v>418</v>
      </c>
      <c r="D140" s="158" t="s">
        <v>148</v>
      </c>
      <c r="E140" s="392">
        <v>1</v>
      </c>
      <c r="F140" s="308"/>
      <c r="G140" s="375"/>
      <c r="H140" s="221">
        <f t="shared" si="24"/>
        <v>0</v>
      </c>
      <c r="I140" s="223">
        <f t="shared" si="25"/>
        <v>0</v>
      </c>
      <c r="J140" s="224">
        <f t="shared" si="26"/>
        <v>0</v>
      </c>
      <c r="K140" s="221">
        <f t="shared" si="27"/>
        <v>0</v>
      </c>
      <c r="L140" s="310"/>
      <c r="M140" s="258"/>
    </row>
    <row r="141" spans="1:13" s="165" customFormat="1">
      <c r="A141" s="218" t="s">
        <v>170</v>
      </c>
      <c r="B141" s="304"/>
      <c r="C141" s="157" t="s">
        <v>419</v>
      </c>
      <c r="D141" s="158" t="s">
        <v>94</v>
      </c>
      <c r="E141" s="392">
        <v>20</v>
      </c>
      <c r="F141" s="252"/>
      <c r="G141" s="252"/>
      <c r="H141" s="221">
        <f t="shared" si="24"/>
        <v>0</v>
      </c>
      <c r="I141" s="223">
        <f t="shared" si="25"/>
        <v>0</v>
      </c>
      <c r="J141" s="224">
        <f t="shared" si="26"/>
        <v>0</v>
      </c>
      <c r="K141" s="221">
        <f t="shared" si="27"/>
        <v>0</v>
      </c>
      <c r="L141" s="310"/>
      <c r="M141" s="258"/>
    </row>
    <row r="142" spans="1:13" s="165" customFormat="1">
      <c r="A142" s="218" t="s">
        <v>171</v>
      </c>
      <c r="B142" s="304"/>
      <c r="C142" s="157" t="s">
        <v>420</v>
      </c>
      <c r="D142" s="158" t="s">
        <v>88</v>
      </c>
      <c r="E142" s="392">
        <v>264</v>
      </c>
      <c r="F142" s="252"/>
      <c r="G142" s="252"/>
      <c r="H142" s="221">
        <f t="shared" si="24"/>
        <v>0</v>
      </c>
      <c r="I142" s="223">
        <f t="shared" si="25"/>
        <v>0</v>
      </c>
      <c r="J142" s="224">
        <f t="shared" si="26"/>
        <v>0</v>
      </c>
      <c r="K142" s="221">
        <f t="shared" si="27"/>
        <v>0</v>
      </c>
      <c r="L142" s="310"/>
      <c r="M142" s="258"/>
    </row>
    <row r="143" spans="1:13" s="165" customFormat="1">
      <c r="A143" s="218"/>
      <c r="B143" s="304"/>
      <c r="C143" s="157"/>
      <c r="D143" s="158"/>
      <c r="E143" s="392"/>
      <c r="F143" s="252"/>
      <c r="G143" s="252"/>
      <c r="H143" s="221"/>
      <c r="I143" s="223"/>
      <c r="J143" s="224"/>
      <c r="K143" s="221"/>
      <c r="L143" s="310"/>
      <c r="M143" s="258"/>
    </row>
    <row r="144" spans="1:13" s="165" customFormat="1">
      <c r="A144" s="218" t="s">
        <v>173</v>
      </c>
      <c r="B144" s="304"/>
      <c r="C144" s="311" t="s">
        <v>172</v>
      </c>
      <c r="D144" s="158" t="s">
        <v>100</v>
      </c>
      <c r="E144" s="392">
        <v>40</v>
      </c>
      <c r="F144" s="252"/>
      <c r="G144" s="252"/>
      <c r="H144" s="221">
        <f t="shared" ref="H144:H151" si="28">F144+G144</f>
        <v>0</v>
      </c>
      <c r="I144" s="223">
        <f t="shared" ref="I144:I151" si="29">E144*F144</f>
        <v>0</v>
      </c>
      <c r="J144" s="224">
        <f t="shared" ref="J144:J151" si="30">E144*G144</f>
        <v>0</v>
      </c>
      <c r="K144" s="221">
        <f t="shared" ref="K144:K151" si="31">I144+J144</f>
        <v>0</v>
      </c>
      <c r="L144" s="310"/>
      <c r="M144" s="258"/>
    </row>
    <row r="145" spans="1:13" s="165" customFormat="1">
      <c r="A145" s="218" t="s">
        <v>175</v>
      </c>
      <c r="B145" s="304"/>
      <c r="C145" s="157" t="s">
        <v>174</v>
      </c>
      <c r="D145" s="158" t="s">
        <v>100</v>
      </c>
      <c r="E145" s="392">
        <v>8</v>
      </c>
      <c r="F145" s="252"/>
      <c r="G145" s="252"/>
      <c r="H145" s="221">
        <f t="shared" si="28"/>
        <v>0</v>
      </c>
      <c r="I145" s="223">
        <f t="shared" si="29"/>
        <v>0</v>
      </c>
      <c r="J145" s="224">
        <f t="shared" si="30"/>
        <v>0</v>
      </c>
      <c r="K145" s="221">
        <f t="shared" si="31"/>
        <v>0</v>
      </c>
      <c r="L145" s="310"/>
      <c r="M145" s="258"/>
    </row>
    <row r="146" spans="1:13" s="165" customFormat="1">
      <c r="A146" s="218" t="s">
        <v>177</v>
      </c>
      <c r="B146" s="304"/>
      <c r="C146" s="157" t="s">
        <v>176</v>
      </c>
      <c r="D146" s="158" t="s">
        <v>100</v>
      </c>
      <c r="E146" s="392">
        <v>8</v>
      </c>
      <c r="F146" s="252"/>
      <c r="G146" s="252"/>
      <c r="H146" s="221">
        <f t="shared" si="28"/>
        <v>0</v>
      </c>
      <c r="I146" s="223">
        <f t="shared" si="29"/>
        <v>0</v>
      </c>
      <c r="J146" s="224">
        <f t="shared" si="30"/>
        <v>0</v>
      </c>
      <c r="K146" s="221">
        <f t="shared" si="31"/>
        <v>0</v>
      </c>
      <c r="L146" s="310"/>
      <c r="M146" s="258"/>
    </row>
    <row r="147" spans="1:13" s="165" customFormat="1">
      <c r="A147" s="218" t="s">
        <v>179</v>
      </c>
      <c r="B147" s="304"/>
      <c r="C147" s="157" t="s">
        <v>178</v>
      </c>
      <c r="D147" s="158" t="s">
        <v>100</v>
      </c>
      <c r="E147" s="392">
        <v>40</v>
      </c>
      <c r="F147" s="252"/>
      <c r="G147" s="252"/>
      <c r="H147" s="221">
        <f t="shared" si="28"/>
        <v>0</v>
      </c>
      <c r="I147" s="223">
        <f t="shared" si="29"/>
        <v>0</v>
      </c>
      <c r="J147" s="224">
        <f t="shared" si="30"/>
        <v>0</v>
      </c>
      <c r="K147" s="221">
        <f t="shared" si="31"/>
        <v>0</v>
      </c>
      <c r="L147" s="310"/>
      <c r="M147" s="258"/>
    </row>
    <row r="148" spans="1:13" s="165" customFormat="1">
      <c r="A148" s="218" t="s">
        <v>181</v>
      </c>
      <c r="B148" s="305"/>
      <c r="C148" s="312" t="s">
        <v>180</v>
      </c>
      <c r="D148" s="155" t="s">
        <v>148</v>
      </c>
      <c r="E148" s="393">
        <v>1</v>
      </c>
      <c r="F148" s="308"/>
      <c r="G148" s="375"/>
      <c r="H148" s="221">
        <f t="shared" si="28"/>
        <v>0</v>
      </c>
      <c r="I148" s="223">
        <f t="shared" si="29"/>
        <v>0</v>
      </c>
      <c r="J148" s="224">
        <f t="shared" si="30"/>
        <v>0</v>
      </c>
      <c r="K148" s="221">
        <f t="shared" si="31"/>
        <v>0</v>
      </c>
      <c r="L148" s="310"/>
      <c r="M148" s="258"/>
    </row>
    <row r="149" spans="1:13" s="165" customFormat="1">
      <c r="A149" s="218" t="s">
        <v>183</v>
      </c>
      <c r="B149" s="305"/>
      <c r="C149" s="312" t="s">
        <v>182</v>
      </c>
      <c r="D149" s="155" t="s">
        <v>94</v>
      </c>
      <c r="E149" s="393">
        <v>1</v>
      </c>
      <c r="F149" s="308"/>
      <c r="G149" s="375"/>
      <c r="H149" s="221">
        <f t="shared" si="28"/>
        <v>0</v>
      </c>
      <c r="I149" s="223">
        <f t="shared" si="29"/>
        <v>0</v>
      </c>
      <c r="J149" s="224">
        <f t="shared" si="30"/>
        <v>0</v>
      </c>
      <c r="K149" s="221">
        <f t="shared" si="31"/>
        <v>0</v>
      </c>
      <c r="L149" s="310"/>
      <c r="M149" s="258"/>
    </row>
    <row r="150" spans="1:13" s="165" customFormat="1">
      <c r="A150" s="218" t="s">
        <v>185</v>
      </c>
      <c r="B150" s="305"/>
      <c r="C150" s="312" t="s">
        <v>184</v>
      </c>
      <c r="D150" s="155" t="s">
        <v>100</v>
      </c>
      <c r="E150" s="393">
        <v>8</v>
      </c>
      <c r="F150" s="252"/>
      <c r="G150" s="252"/>
      <c r="H150" s="221">
        <f t="shared" si="28"/>
        <v>0</v>
      </c>
      <c r="I150" s="223">
        <f t="shared" si="29"/>
        <v>0</v>
      </c>
      <c r="J150" s="224">
        <f t="shared" si="30"/>
        <v>0</v>
      </c>
      <c r="K150" s="221">
        <f t="shared" si="31"/>
        <v>0</v>
      </c>
      <c r="L150" s="310"/>
      <c r="M150" s="258"/>
    </row>
    <row r="151" spans="1:13" s="165" customFormat="1">
      <c r="A151" s="218" t="s">
        <v>421</v>
      </c>
      <c r="B151" s="304"/>
      <c r="C151" s="157" t="s">
        <v>186</v>
      </c>
      <c r="D151" s="155" t="s">
        <v>100</v>
      </c>
      <c r="E151" s="392">
        <v>8</v>
      </c>
      <c r="F151" s="308"/>
      <c r="G151" s="252"/>
      <c r="H151" s="221">
        <f t="shared" si="28"/>
        <v>0</v>
      </c>
      <c r="I151" s="223">
        <f t="shared" si="29"/>
        <v>0</v>
      </c>
      <c r="J151" s="224">
        <f t="shared" si="30"/>
        <v>0</v>
      </c>
      <c r="K151" s="221">
        <f t="shared" si="31"/>
        <v>0</v>
      </c>
      <c r="L151" s="310"/>
      <c r="M151" s="258"/>
    </row>
    <row r="152" spans="1:13" s="165" customFormat="1">
      <c r="A152" s="218"/>
      <c r="B152" s="304"/>
      <c r="C152" s="157"/>
      <c r="D152" s="394"/>
      <c r="E152" s="392"/>
      <c r="F152" s="308"/>
      <c r="G152" s="375"/>
      <c r="H152" s="221"/>
      <c r="I152" s="384"/>
      <c r="J152" s="385"/>
      <c r="K152" s="383"/>
      <c r="L152" s="265"/>
      <c r="M152" s="268"/>
    </row>
    <row r="153" spans="1:13" s="165" customFormat="1">
      <c r="A153" s="218"/>
      <c r="B153" s="304"/>
      <c r="C153" s="231" t="s">
        <v>422</v>
      </c>
      <c r="D153" s="155"/>
      <c r="E153" s="390"/>
      <c r="F153" s="252"/>
      <c r="G153" s="252"/>
      <c r="H153" s="221"/>
      <c r="I153" s="384"/>
      <c r="J153" s="385"/>
      <c r="K153" s="383"/>
      <c r="L153" s="265"/>
      <c r="M153" s="268"/>
    </row>
    <row r="154" spans="1:13" s="165" customFormat="1">
      <c r="A154" s="218" t="s">
        <v>423</v>
      </c>
      <c r="B154" s="304"/>
      <c r="C154" s="157" t="s">
        <v>156</v>
      </c>
      <c r="D154" s="158" t="s">
        <v>100</v>
      </c>
      <c r="E154" s="390">
        <v>40</v>
      </c>
      <c r="F154" s="308"/>
      <c r="G154" s="252"/>
      <c r="H154" s="221">
        <f t="shared" ref="H154:H163" si="32">F154+G154</f>
        <v>0</v>
      </c>
      <c r="I154" s="223">
        <f t="shared" ref="I154:I163" si="33">E154*F154</f>
        <v>0</v>
      </c>
      <c r="J154" s="224">
        <f t="shared" ref="J154:J163" si="34">E154*G154</f>
        <v>0</v>
      </c>
      <c r="K154" s="221">
        <f t="shared" ref="K154:K163" si="35">I154+J154</f>
        <v>0</v>
      </c>
      <c r="L154" s="265"/>
      <c r="M154" s="268"/>
    </row>
    <row r="155" spans="1:13" s="165" customFormat="1">
      <c r="A155" s="218" t="s">
        <v>424</v>
      </c>
      <c r="B155" s="304"/>
      <c r="C155" s="157" t="s">
        <v>158</v>
      </c>
      <c r="D155" s="158" t="s">
        <v>100</v>
      </c>
      <c r="E155" s="390">
        <v>40</v>
      </c>
      <c r="F155" s="301"/>
      <c r="G155" s="301"/>
      <c r="H155" s="221">
        <f t="shared" si="32"/>
        <v>0</v>
      </c>
      <c r="I155" s="223">
        <f t="shared" si="33"/>
        <v>0</v>
      </c>
      <c r="J155" s="224">
        <f t="shared" si="34"/>
        <v>0</v>
      </c>
      <c r="K155" s="221">
        <f t="shared" si="35"/>
        <v>0</v>
      </c>
      <c r="L155" s="265"/>
      <c r="M155" s="268"/>
    </row>
    <row r="156" spans="1:13" s="165" customFormat="1">
      <c r="A156" s="218" t="s">
        <v>425</v>
      </c>
      <c r="B156" s="304"/>
      <c r="C156" s="157" t="s">
        <v>160</v>
      </c>
      <c r="D156" s="158" t="s">
        <v>100</v>
      </c>
      <c r="E156" s="390">
        <v>40</v>
      </c>
      <c r="F156" s="301"/>
      <c r="G156" s="301"/>
      <c r="H156" s="221">
        <f t="shared" si="32"/>
        <v>0</v>
      </c>
      <c r="I156" s="223">
        <f t="shared" si="33"/>
        <v>0</v>
      </c>
      <c r="J156" s="224">
        <f t="shared" si="34"/>
        <v>0</v>
      </c>
      <c r="K156" s="221">
        <f t="shared" si="35"/>
        <v>0</v>
      </c>
      <c r="L156" s="265"/>
      <c r="M156" s="268"/>
    </row>
    <row r="157" spans="1:13" s="165" customFormat="1">
      <c r="A157" s="218" t="s">
        <v>426</v>
      </c>
      <c r="B157" s="304"/>
      <c r="C157" s="312" t="s">
        <v>162</v>
      </c>
      <c r="D157" s="155" t="s">
        <v>148</v>
      </c>
      <c r="E157" s="381">
        <v>1</v>
      </c>
      <c r="F157" s="308"/>
      <c r="G157" s="375"/>
      <c r="H157" s="221">
        <f t="shared" si="32"/>
        <v>0</v>
      </c>
      <c r="I157" s="223">
        <f t="shared" si="33"/>
        <v>0</v>
      </c>
      <c r="J157" s="224">
        <f t="shared" si="34"/>
        <v>0</v>
      </c>
      <c r="K157" s="221">
        <f t="shared" si="35"/>
        <v>0</v>
      </c>
      <c r="L157" s="265"/>
      <c r="M157" s="268"/>
    </row>
    <row r="158" spans="1:13" s="165" customFormat="1">
      <c r="A158" s="218" t="s">
        <v>427</v>
      </c>
      <c r="B158" s="304"/>
      <c r="C158" s="157" t="s">
        <v>164</v>
      </c>
      <c r="D158" s="158" t="s">
        <v>148</v>
      </c>
      <c r="E158" s="392">
        <v>1</v>
      </c>
      <c r="F158" s="308"/>
      <c r="G158" s="375"/>
      <c r="H158" s="221">
        <f t="shared" si="32"/>
        <v>0</v>
      </c>
      <c r="I158" s="223">
        <f t="shared" si="33"/>
        <v>0</v>
      </c>
      <c r="J158" s="224">
        <f t="shared" si="34"/>
        <v>0</v>
      </c>
      <c r="K158" s="221">
        <f t="shared" si="35"/>
        <v>0</v>
      </c>
      <c r="L158" s="265"/>
      <c r="M158" s="268"/>
    </row>
    <row r="159" spans="1:13" s="165" customFormat="1">
      <c r="A159" s="218" t="s">
        <v>428</v>
      </c>
      <c r="B159" s="304"/>
      <c r="C159" s="157" t="s">
        <v>8</v>
      </c>
      <c r="D159" s="158" t="s">
        <v>148</v>
      </c>
      <c r="E159" s="392">
        <v>1</v>
      </c>
      <c r="F159" s="308"/>
      <c r="G159" s="375"/>
      <c r="H159" s="221">
        <f t="shared" si="32"/>
        <v>0</v>
      </c>
      <c r="I159" s="223">
        <f t="shared" si="33"/>
        <v>0</v>
      </c>
      <c r="J159" s="224">
        <f t="shared" si="34"/>
        <v>0</v>
      </c>
      <c r="K159" s="221">
        <v>0</v>
      </c>
      <c r="L159" s="265"/>
      <c r="M159" s="268"/>
    </row>
    <row r="160" spans="1:13" s="165" customFormat="1">
      <c r="A160" s="218" t="s">
        <v>429</v>
      </c>
      <c r="B160" s="304"/>
      <c r="C160" s="157" t="s">
        <v>167</v>
      </c>
      <c r="D160" s="158" t="s">
        <v>148</v>
      </c>
      <c r="E160" s="392">
        <v>1</v>
      </c>
      <c r="F160" s="308"/>
      <c r="G160" s="375"/>
      <c r="H160" s="221">
        <f t="shared" si="32"/>
        <v>0</v>
      </c>
      <c r="I160" s="223">
        <f t="shared" si="33"/>
        <v>0</v>
      </c>
      <c r="J160" s="224">
        <f t="shared" si="34"/>
        <v>0</v>
      </c>
      <c r="K160" s="221">
        <f t="shared" si="35"/>
        <v>0</v>
      </c>
      <c r="L160" s="265"/>
      <c r="M160" s="268"/>
    </row>
    <row r="161" spans="1:13" s="165" customFormat="1">
      <c r="A161" s="218" t="s">
        <v>430</v>
      </c>
      <c r="B161" s="304"/>
      <c r="C161" s="312" t="s">
        <v>431</v>
      </c>
      <c r="D161" s="155" t="s">
        <v>148</v>
      </c>
      <c r="E161" s="392">
        <v>1</v>
      </c>
      <c r="F161" s="308"/>
      <c r="G161" s="375"/>
      <c r="H161" s="221">
        <f t="shared" si="32"/>
        <v>0</v>
      </c>
      <c r="I161" s="223">
        <f t="shared" si="33"/>
        <v>0</v>
      </c>
      <c r="J161" s="224">
        <f t="shared" si="34"/>
        <v>0</v>
      </c>
      <c r="K161" s="221">
        <f t="shared" si="35"/>
        <v>0</v>
      </c>
      <c r="L161" s="265"/>
      <c r="M161" s="268"/>
    </row>
    <row r="162" spans="1:13" s="165" customFormat="1">
      <c r="A162" s="218" t="s">
        <v>432</v>
      </c>
      <c r="B162" s="304"/>
      <c r="C162" s="157" t="s">
        <v>419</v>
      </c>
      <c r="D162" s="158" t="s">
        <v>94</v>
      </c>
      <c r="E162" s="392">
        <v>4</v>
      </c>
      <c r="F162" s="252"/>
      <c r="G162" s="252"/>
      <c r="H162" s="221">
        <f t="shared" si="32"/>
        <v>0</v>
      </c>
      <c r="I162" s="223">
        <f t="shared" si="33"/>
        <v>0</v>
      </c>
      <c r="J162" s="224">
        <f t="shared" si="34"/>
        <v>0</v>
      </c>
      <c r="K162" s="221">
        <f t="shared" si="35"/>
        <v>0</v>
      </c>
      <c r="L162" s="265"/>
      <c r="M162" s="268"/>
    </row>
    <row r="163" spans="1:13" s="165" customFormat="1">
      <c r="A163" s="218" t="s">
        <v>433</v>
      </c>
      <c r="B163" s="304"/>
      <c r="C163" s="157" t="s">
        <v>420</v>
      </c>
      <c r="D163" s="158" t="s">
        <v>88</v>
      </c>
      <c r="E163" s="392">
        <v>50</v>
      </c>
      <c r="F163" s="252"/>
      <c r="G163" s="252"/>
      <c r="H163" s="221">
        <f t="shared" si="32"/>
        <v>0</v>
      </c>
      <c r="I163" s="223">
        <f t="shared" si="33"/>
        <v>0</v>
      </c>
      <c r="J163" s="224">
        <f t="shared" si="34"/>
        <v>0</v>
      </c>
      <c r="K163" s="221">
        <f t="shared" si="35"/>
        <v>0</v>
      </c>
      <c r="L163" s="265"/>
      <c r="M163" s="268"/>
    </row>
    <row r="164" spans="1:13" s="165" customFormat="1">
      <c r="A164" s="218"/>
      <c r="B164" s="304"/>
      <c r="C164" s="157"/>
      <c r="D164" s="158"/>
      <c r="E164" s="392"/>
      <c r="F164" s="308"/>
      <c r="G164" s="375"/>
      <c r="H164" s="383"/>
      <c r="I164" s="384"/>
      <c r="J164" s="385"/>
      <c r="K164" s="383"/>
      <c r="L164" s="265"/>
      <c r="M164" s="268"/>
    </row>
    <row r="165" spans="1:13" s="165" customFormat="1">
      <c r="A165" s="218" t="s">
        <v>434</v>
      </c>
      <c r="B165" s="304"/>
      <c r="C165" s="312" t="s">
        <v>172</v>
      </c>
      <c r="D165" s="155" t="s">
        <v>100</v>
      </c>
      <c r="E165" s="392">
        <v>16</v>
      </c>
      <c r="F165" s="252"/>
      <c r="G165" s="252"/>
      <c r="H165" s="221">
        <f t="shared" ref="H165:H172" si="36">F165+G165</f>
        <v>0</v>
      </c>
      <c r="I165" s="223">
        <f t="shared" ref="I165:I172" si="37">E165*F165</f>
        <v>0</v>
      </c>
      <c r="J165" s="224">
        <f t="shared" ref="J165:J172" si="38">E165*G165</f>
        <v>0</v>
      </c>
      <c r="K165" s="221">
        <f t="shared" ref="K165:K172" si="39">I165+J165</f>
        <v>0</v>
      </c>
      <c r="L165" s="265"/>
      <c r="M165" s="268"/>
    </row>
    <row r="166" spans="1:13" s="165" customFormat="1">
      <c r="A166" s="218" t="s">
        <v>435</v>
      </c>
      <c r="B166" s="304"/>
      <c r="C166" s="157" t="s">
        <v>174</v>
      </c>
      <c r="D166" s="158" t="s">
        <v>100</v>
      </c>
      <c r="E166" s="392">
        <v>8</v>
      </c>
      <c r="F166" s="252"/>
      <c r="G166" s="252"/>
      <c r="H166" s="221">
        <f t="shared" si="36"/>
        <v>0</v>
      </c>
      <c r="I166" s="223">
        <f t="shared" si="37"/>
        <v>0</v>
      </c>
      <c r="J166" s="224">
        <f t="shared" si="38"/>
        <v>0</v>
      </c>
      <c r="K166" s="221">
        <f t="shared" si="39"/>
        <v>0</v>
      </c>
      <c r="L166" s="265"/>
      <c r="M166" s="268"/>
    </row>
    <row r="167" spans="1:13" s="165" customFormat="1">
      <c r="A167" s="218" t="s">
        <v>436</v>
      </c>
      <c r="B167" s="304"/>
      <c r="C167" s="157" t="s">
        <v>176</v>
      </c>
      <c r="D167" s="158" t="s">
        <v>100</v>
      </c>
      <c r="E167" s="392">
        <v>8</v>
      </c>
      <c r="F167" s="252"/>
      <c r="G167" s="252"/>
      <c r="H167" s="221">
        <f t="shared" si="36"/>
        <v>0</v>
      </c>
      <c r="I167" s="223">
        <f t="shared" si="37"/>
        <v>0</v>
      </c>
      <c r="J167" s="224">
        <f t="shared" si="38"/>
        <v>0</v>
      </c>
      <c r="K167" s="221">
        <f t="shared" si="39"/>
        <v>0</v>
      </c>
      <c r="L167" s="265"/>
      <c r="M167" s="268"/>
    </row>
    <row r="168" spans="1:13" s="165" customFormat="1">
      <c r="A168" s="218" t="s">
        <v>437</v>
      </c>
      <c r="B168" s="304"/>
      <c r="C168" s="157" t="s">
        <v>178</v>
      </c>
      <c r="D168" s="158" t="s">
        <v>100</v>
      </c>
      <c r="E168" s="392">
        <v>16</v>
      </c>
      <c r="F168" s="252"/>
      <c r="G168" s="252"/>
      <c r="H168" s="221">
        <f t="shared" si="36"/>
        <v>0</v>
      </c>
      <c r="I168" s="223">
        <f t="shared" si="37"/>
        <v>0</v>
      </c>
      <c r="J168" s="224">
        <f t="shared" si="38"/>
        <v>0</v>
      </c>
      <c r="K168" s="221">
        <f t="shared" si="39"/>
        <v>0</v>
      </c>
      <c r="L168" s="265"/>
      <c r="M168" s="268"/>
    </row>
    <row r="169" spans="1:13" s="165" customFormat="1">
      <c r="A169" s="218" t="s">
        <v>438</v>
      </c>
      <c r="B169" s="304"/>
      <c r="C169" s="312" t="s">
        <v>180</v>
      </c>
      <c r="D169" s="155" t="s">
        <v>148</v>
      </c>
      <c r="E169" s="393">
        <v>1</v>
      </c>
      <c r="F169" s="308"/>
      <c r="G169" s="375"/>
      <c r="H169" s="221">
        <f t="shared" si="36"/>
        <v>0</v>
      </c>
      <c r="I169" s="223">
        <f t="shared" si="37"/>
        <v>0</v>
      </c>
      <c r="J169" s="224">
        <f t="shared" si="38"/>
        <v>0</v>
      </c>
      <c r="K169" s="221">
        <f t="shared" si="39"/>
        <v>0</v>
      </c>
      <c r="L169" s="265"/>
      <c r="M169" s="268"/>
    </row>
    <row r="170" spans="1:13" s="165" customFormat="1">
      <c r="A170" s="218" t="s">
        <v>439</v>
      </c>
      <c r="B170" s="304"/>
      <c r="C170" s="157" t="s">
        <v>182</v>
      </c>
      <c r="D170" s="158" t="s">
        <v>94</v>
      </c>
      <c r="E170" s="393">
        <v>1</v>
      </c>
      <c r="F170" s="308"/>
      <c r="G170" s="375"/>
      <c r="H170" s="221">
        <f t="shared" si="36"/>
        <v>0</v>
      </c>
      <c r="I170" s="223">
        <f t="shared" si="37"/>
        <v>0</v>
      </c>
      <c r="J170" s="224">
        <f t="shared" si="38"/>
        <v>0</v>
      </c>
      <c r="K170" s="221">
        <f t="shared" si="39"/>
        <v>0</v>
      </c>
      <c r="L170" s="265"/>
      <c r="M170" s="268"/>
    </row>
    <row r="171" spans="1:13" s="165" customFormat="1">
      <c r="A171" s="218" t="s">
        <v>440</v>
      </c>
      <c r="B171" s="304"/>
      <c r="C171" s="157" t="s">
        <v>184</v>
      </c>
      <c r="D171" s="158" t="s">
        <v>100</v>
      </c>
      <c r="E171" s="393">
        <v>8</v>
      </c>
      <c r="F171" s="252"/>
      <c r="G171" s="252"/>
      <c r="H171" s="221">
        <f t="shared" si="36"/>
        <v>0</v>
      </c>
      <c r="I171" s="223">
        <f t="shared" si="37"/>
        <v>0</v>
      </c>
      <c r="J171" s="224">
        <f t="shared" si="38"/>
        <v>0</v>
      </c>
      <c r="K171" s="221">
        <f t="shared" si="39"/>
        <v>0</v>
      </c>
      <c r="L171" s="265"/>
      <c r="M171" s="268"/>
    </row>
    <row r="172" spans="1:13" s="165" customFormat="1">
      <c r="A172" s="218" t="s">
        <v>441</v>
      </c>
      <c r="B172" s="304"/>
      <c r="C172" s="157" t="s">
        <v>186</v>
      </c>
      <c r="D172" s="158" t="s">
        <v>100</v>
      </c>
      <c r="E172" s="392">
        <v>8</v>
      </c>
      <c r="F172" s="308"/>
      <c r="G172" s="252"/>
      <c r="H172" s="221">
        <f t="shared" si="36"/>
        <v>0</v>
      </c>
      <c r="I172" s="223">
        <f t="shared" si="37"/>
        <v>0</v>
      </c>
      <c r="J172" s="224">
        <f t="shared" si="38"/>
        <v>0</v>
      </c>
      <c r="K172" s="221">
        <f t="shared" si="39"/>
        <v>0</v>
      </c>
      <c r="L172" s="265"/>
      <c r="M172" s="268"/>
    </row>
    <row r="173" spans="1:13" s="165" customFormat="1">
      <c r="A173" s="218"/>
      <c r="B173" s="304"/>
      <c r="C173" s="312"/>
      <c r="D173" s="155"/>
      <c r="E173" s="392"/>
      <c r="F173" s="308"/>
      <c r="G173" s="375"/>
      <c r="H173" s="383"/>
      <c r="I173" s="384"/>
      <c r="J173" s="385"/>
      <c r="K173" s="383"/>
      <c r="L173" s="265"/>
      <c r="M173" s="268"/>
    </row>
    <row r="174" spans="1:13" s="165" customFormat="1">
      <c r="A174" s="218"/>
      <c r="B174" s="304"/>
      <c r="C174" s="231" t="s">
        <v>442</v>
      </c>
      <c r="D174" s="158"/>
      <c r="E174" s="390"/>
      <c r="F174" s="308"/>
      <c r="G174" s="375"/>
      <c r="H174" s="383"/>
      <c r="I174" s="384"/>
      <c r="J174" s="385"/>
      <c r="K174" s="383"/>
      <c r="L174" s="265"/>
      <c r="M174" s="268"/>
    </row>
    <row r="175" spans="1:13" s="165" customFormat="1">
      <c r="A175" s="218" t="s">
        <v>443</v>
      </c>
      <c r="B175" s="304"/>
      <c r="C175" s="157" t="s">
        <v>156</v>
      </c>
      <c r="D175" s="158" t="s">
        <v>100</v>
      </c>
      <c r="E175" s="390">
        <v>80</v>
      </c>
      <c r="F175" s="301"/>
      <c r="G175" s="375"/>
      <c r="H175" s="221">
        <f t="shared" ref="H175:H184" si="40">F175+G175</f>
        <v>0</v>
      </c>
      <c r="I175" s="223">
        <f t="shared" ref="I175:I184" si="41">E175*F175</f>
        <v>0</v>
      </c>
      <c r="J175" s="224">
        <f t="shared" ref="J175:J184" si="42">E175*G175</f>
        <v>0</v>
      </c>
      <c r="K175" s="221">
        <f t="shared" ref="K175:K184" si="43">I175+J175</f>
        <v>0</v>
      </c>
      <c r="L175" s="265"/>
      <c r="M175" s="268"/>
    </row>
    <row r="176" spans="1:13" s="165" customFormat="1">
      <c r="A176" s="218" t="s">
        <v>444</v>
      </c>
      <c r="B176" s="304"/>
      <c r="C176" s="157" t="s">
        <v>158</v>
      </c>
      <c r="D176" s="158" t="s">
        <v>100</v>
      </c>
      <c r="E176" s="390">
        <v>80</v>
      </c>
      <c r="F176" s="301"/>
      <c r="G176" s="375"/>
      <c r="H176" s="221">
        <f t="shared" si="40"/>
        <v>0</v>
      </c>
      <c r="I176" s="223">
        <f t="shared" si="41"/>
        <v>0</v>
      </c>
      <c r="J176" s="224">
        <f t="shared" si="42"/>
        <v>0</v>
      </c>
      <c r="K176" s="221">
        <f t="shared" si="43"/>
        <v>0</v>
      </c>
      <c r="L176" s="265"/>
      <c r="M176" s="268"/>
    </row>
    <row r="177" spans="1:13" s="165" customFormat="1">
      <c r="A177" s="218" t="s">
        <v>445</v>
      </c>
      <c r="B177" s="304"/>
      <c r="C177" s="312" t="s">
        <v>160</v>
      </c>
      <c r="D177" s="155" t="s">
        <v>100</v>
      </c>
      <c r="E177" s="390">
        <v>80</v>
      </c>
      <c r="F177" s="301"/>
      <c r="G177" s="375"/>
      <c r="H177" s="221">
        <f t="shared" si="40"/>
        <v>0</v>
      </c>
      <c r="I177" s="223">
        <f t="shared" si="41"/>
        <v>0</v>
      </c>
      <c r="J177" s="224">
        <f t="shared" si="42"/>
        <v>0</v>
      </c>
      <c r="K177" s="221">
        <f t="shared" si="43"/>
        <v>0</v>
      </c>
      <c r="L177" s="265"/>
      <c r="M177" s="268"/>
    </row>
    <row r="178" spans="1:13" s="165" customFormat="1">
      <c r="A178" s="218" t="s">
        <v>446</v>
      </c>
      <c r="B178" s="304"/>
      <c r="C178" s="157" t="s">
        <v>162</v>
      </c>
      <c r="D178" s="158" t="s">
        <v>148</v>
      </c>
      <c r="E178" s="381">
        <v>1</v>
      </c>
      <c r="F178" s="308"/>
      <c r="G178" s="375"/>
      <c r="H178" s="221">
        <f t="shared" si="40"/>
        <v>0</v>
      </c>
      <c r="I178" s="223">
        <f t="shared" si="41"/>
        <v>0</v>
      </c>
      <c r="J178" s="224">
        <f t="shared" si="42"/>
        <v>0</v>
      </c>
      <c r="K178" s="221">
        <f t="shared" si="43"/>
        <v>0</v>
      </c>
      <c r="L178" s="265"/>
      <c r="M178" s="268"/>
    </row>
    <row r="179" spans="1:13" s="165" customFormat="1">
      <c r="A179" s="218" t="s">
        <v>447</v>
      </c>
      <c r="B179" s="304"/>
      <c r="C179" s="157" t="s">
        <v>164</v>
      </c>
      <c r="D179" s="158" t="s">
        <v>148</v>
      </c>
      <c r="E179" s="392">
        <v>1</v>
      </c>
      <c r="F179" s="308"/>
      <c r="G179" s="375"/>
      <c r="H179" s="221">
        <f t="shared" si="40"/>
        <v>0</v>
      </c>
      <c r="I179" s="223">
        <f t="shared" si="41"/>
        <v>0</v>
      </c>
      <c r="J179" s="224">
        <f t="shared" si="42"/>
        <v>0</v>
      </c>
      <c r="K179" s="221">
        <f t="shared" si="43"/>
        <v>0</v>
      </c>
      <c r="L179" s="265"/>
      <c r="M179" s="268"/>
    </row>
    <row r="180" spans="1:13" s="165" customFormat="1">
      <c r="A180" s="218" t="s">
        <v>448</v>
      </c>
      <c r="B180" s="304"/>
      <c r="C180" s="157" t="s">
        <v>8</v>
      </c>
      <c r="D180" s="158" t="s">
        <v>148</v>
      </c>
      <c r="E180" s="392">
        <v>1</v>
      </c>
      <c r="F180" s="308"/>
      <c r="G180" s="375"/>
      <c r="H180" s="221">
        <f t="shared" si="40"/>
        <v>0</v>
      </c>
      <c r="I180" s="223">
        <f t="shared" si="41"/>
        <v>0</v>
      </c>
      <c r="J180" s="224">
        <f t="shared" si="42"/>
        <v>0</v>
      </c>
      <c r="K180" s="221">
        <f t="shared" si="43"/>
        <v>0</v>
      </c>
      <c r="L180" s="265"/>
      <c r="M180" s="268"/>
    </row>
    <row r="181" spans="1:13" s="165" customFormat="1">
      <c r="A181" s="218" t="s">
        <v>449</v>
      </c>
      <c r="B181" s="304"/>
      <c r="C181" s="312" t="s">
        <v>167</v>
      </c>
      <c r="D181" s="155" t="s">
        <v>148</v>
      </c>
      <c r="E181" s="392">
        <v>1</v>
      </c>
      <c r="F181" s="308"/>
      <c r="G181" s="375"/>
      <c r="H181" s="221">
        <f t="shared" si="40"/>
        <v>0</v>
      </c>
      <c r="I181" s="223">
        <f t="shared" si="41"/>
        <v>0</v>
      </c>
      <c r="J181" s="224">
        <f t="shared" si="42"/>
        <v>0</v>
      </c>
      <c r="K181" s="221">
        <f t="shared" si="43"/>
        <v>0</v>
      </c>
      <c r="L181" s="265"/>
      <c r="M181" s="268"/>
    </row>
    <row r="182" spans="1:13" s="165" customFormat="1">
      <c r="A182" s="218" t="s">
        <v>450</v>
      </c>
      <c r="B182" s="304"/>
      <c r="C182" s="157" t="s">
        <v>451</v>
      </c>
      <c r="D182" s="158" t="s">
        <v>148</v>
      </c>
      <c r="E182" s="392">
        <v>1</v>
      </c>
      <c r="F182" s="308"/>
      <c r="G182" s="375"/>
      <c r="H182" s="221">
        <f t="shared" si="40"/>
        <v>0</v>
      </c>
      <c r="I182" s="223">
        <f t="shared" si="41"/>
        <v>0</v>
      </c>
      <c r="J182" s="224">
        <f t="shared" si="42"/>
        <v>0</v>
      </c>
      <c r="K182" s="221">
        <f t="shared" si="43"/>
        <v>0</v>
      </c>
      <c r="L182" s="265"/>
      <c r="M182" s="268"/>
    </row>
    <row r="183" spans="1:13" s="165" customFormat="1">
      <c r="A183" s="218" t="s">
        <v>452</v>
      </c>
      <c r="B183" s="304"/>
      <c r="C183" s="157" t="s">
        <v>419</v>
      </c>
      <c r="D183" s="158" t="s">
        <v>94</v>
      </c>
      <c r="E183" s="392">
        <v>16</v>
      </c>
      <c r="F183" s="252"/>
      <c r="G183" s="252"/>
      <c r="H183" s="221">
        <f t="shared" si="40"/>
        <v>0</v>
      </c>
      <c r="I183" s="223">
        <f t="shared" si="41"/>
        <v>0</v>
      </c>
      <c r="J183" s="224">
        <f t="shared" si="42"/>
        <v>0</v>
      </c>
      <c r="K183" s="221">
        <f t="shared" si="43"/>
        <v>0</v>
      </c>
      <c r="L183" s="265"/>
      <c r="M183" s="268"/>
    </row>
    <row r="184" spans="1:13" s="165" customFormat="1">
      <c r="A184" s="218" t="s">
        <v>453</v>
      </c>
      <c r="B184" s="304"/>
      <c r="C184" s="157" t="s">
        <v>420</v>
      </c>
      <c r="D184" s="158" t="s">
        <v>88</v>
      </c>
      <c r="E184" s="392">
        <v>489</v>
      </c>
      <c r="F184" s="252"/>
      <c r="G184" s="252"/>
      <c r="H184" s="221">
        <f t="shared" si="40"/>
        <v>0</v>
      </c>
      <c r="I184" s="223">
        <f t="shared" si="41"/>
        <v>0</v>
      </c>
      <c r="J184" s="224">
        <f t="shared" si="42"/>
        <v>0</v>
      </c>
      <c r="K184" s="221">
        <f t="shared" si="43"/>
        <v>0</v>
      </c>
      <c r="L184" s="265"/>
      <c r="M184" s="268"/>
    </row>
    <row r="185" spans="1:13" s="165" customFormat="1">
      <c r="A185" s="218"/>
      <c r="B185" s="304"/>
      <c r="C185" s="312"/>
      <c r="D185" s="155"/>
      <c r="E185" s="392"/>
      <c r="F185" s="308"/>
      <c r="G185" s="375"/>
      <c r="H185" s="383"/>
      <c r="I185" s="384"/>
      <c r="J185" s="385"/>
      <c r="K185" s="383"/>
      <c r="L185" s="265"/>
      <c r="M185" s="268"/>
    </row>
    <row r="186" spans="1:13" s="165" customFormat="1">
      <c r="A186" s="218" t="s">
        <v>454</v>
      </c>
      <c r="B186" s="304"/>
      <c r="C186" s="157" t="s">
        <v>172</v>
      </c>
      <c r="D186" s="158" t="s">
        <v>100</v>
      </c>
      <c r="E186" s="392">
        <v>24</v>
      </c>
      <c r="F186" s="252"/>
      <c r="G186" s="252"/>
      <c r="H186" s="221">
        <f t="shared" ref="H186:H193" si="44">F186+G186</f>
        <v>0</v>
      </c>
      <c r="I186" s="223">
        <f t="shared" ref="I186:I193" si="45">E186*F186</f>
        <v>0</v>
      </c>
      <c r="J186" s="224">
        <f t="shared" ref="J186:J193" si="46">E186*G186</f>
        <v>0</v>
      </c>
      <c r="K186" s="221">
        <f t="shared" ref="K186:K193" si="47">I186+J186</f>
        <v>0</v>
      </c>
      <c r="L186" s="265"/>
      <c r="M186" s="268"/>
    </row>
    <row r="187" spans="1:13" s="165" customFormat="1">
      <c r="A187" s="218" t="s">
        <v>455</v>
      </c>
      <c r="B187" s="304"/>
      <c r="C187" s="157" t="s">
        <v>174</v>
      </c>
      <c r="D187" s="158" t="s">
        <v>100</v>
      </c>
      <c r="E187" s="392">
        <v>8</v>
      </c>
      <c r="F187" s="252"/>
      <c r="G187" s="252"/>
      <c r="H187" s="221">
        <f t="shared" si="44"/>
        <v>0</v>
      </c>
      <c r="I187" s="223">
        <f t="shared" si="45"/>
        <v>0</v>
      </c>
      <c r="J187" s="224">
        <f t="shared" si="46"/>
        <v>0</v>
      </c>
      <c r="K187" s="221">
        <f t="shared" si="47"/>
        <v>0</v>
      </c>
      <c r="L187" s="265"/>
      <c r="M187" s="268"/>
    </row>
    <row r="188" spans="1:13" s="165" customFormat="1">
      <c r="A188" s="218" t="s">
        <v>456</v>
      </c>
      <c r="B188" s="304"/>
      <c r="C188" s="157" t="s">
        <v>176</v>
      </c>
      <c r="D188" s="158" t="s">
        <v>100</v>
      </c>
      <c r="E188" s="392">
        <v>8</v>
      </c>
      <c r="F188" s="252"/>
      <c r="G188" s="252"/>
      <c r="H188" s="221">
        <f t="shared" si="44"/>
        <v>0</v>
      </c>
      <c r="I188" s="223">
        <f t="shared" si="45"/>
        <v>0</v>
      </c>
      <c r="J188" s="224">
        <f t="shared" si="46"/>
        <v>0</v>
      </c>
      <c r="K188" s="221">
        <f t="shared" si="47"/>
        <v>0</v>
      </c>
      <c r="L188" s="265"/>
      <c r="M188" s="268"/>
    </row>
    <row r="189" spans="1:13" s="165" customFormat="1">
      <c r="A189" s="218" t="s">
        <v>457</v>
      </c>
      <c r="B189" s="304"/>
      <c r="C189" s="312" t="s">
        <v>178</v>
      </c>
      <c r="D189" s="155" t="s">
        <v>100</v>
      </c>
      <c r="E189" s="392">
        <v>32</v>
      </c>
      <c r="F189" s="252"/>
      <c r="G189" s="252"/>
      <c r="H189" s="221">
        <f t="shared" si="44"/>
        <v>0</v>
      </c>
      <c r="I189" s="223">
        <f t="shared" si="45"/>
        <v>0</v>
      </c>
      <c r="J189" s="224">
        <f t="shared" si="46"/>
        <v>0</v>
      </c>
      <c r="K189" s="221">
        <f t="shared" si="47"/>
        <v>0</v>
      </c>
      <c r="L189" s="265"/>
      <c r="M189" s="268"/>
    </row>
    <row r="190" spans="1:13" s="165" customFormat="1">
      <c r="A190" s="218" t="s">
        <v>458</v>
      </c>
      <c r="B190" s="304"/>
      <c r="C190" s="157" t="s">
        <v>180</v>
      </c>
      <c r="D190" s="158" t="s">
        <v>148</v>
      </c>
      <c r="E190" s="393">
        <v>1</v>
      </c>
      <c r="F190" s="308"/>
      <c r="G190" s="375"/>
      <c r="H190" s="221">
        <f t="shared" si="44"/>
        <v>0</v>
      </c>
      <c r="I190" s="223">
        <f t="shared" si="45"/>
        <v>0</v>
      </c>
      <c r="J190" s="224">
        <f t="shared" si="46"/>
        <v>0</v>
      </c>
      <c r="K190" s="221">
        <f t="shared" si="47"/>
        <v>0</v>
      </c>
      <c r="L190" s="265"/>
      <c r="M190" s="268"/>
    </row>
    <row r="191" spans="1:13" s="165" customFormat="1">
      <c r="A191" s="218" t="s">
        <v>459</v>
      </c>
      <c r="B191" s="304"/>
      <c r="C191" s="157" t="s">
        <v>182</v>
      </c>
      <c r="D191" s="158" t="s">
        <v>94</v>
      </c>
      <c r="E191" s="393">
        <v>1</v>
      </c>
      <c r="F191" s="308"/>
      <c r="G191" s="375"/>
      <c r="H191" s="221">
        <f t="shared" si="44"/>
        <v>0</v>
      </c>
      <c r="I191" s="223">
        <f t="shared" si="45"/>
        <v>0</v>
      </c>
      <c r="J191" s="224">
        <f t="shared" si="46"/>
        <v>0</v>
      </c>
      <c r="K191" s="221">
        <f t="shared" si="47"/>
        <v>0</v>
      </c>
      <c r="L191" s="265"/>
      <c r="M191" s="268"/>
    </row>
    <row r="192" spans="1:13" s="165" customFormat="1">
      <c r="A192" s="218" t="s">
        <v>460</v>
      </c>
      <c r="B192" s="304"/>
      <c r="C192" s="157" t="s">
        <v>184</v>
      </c>
      <c r="D192" s="158" t="s">
        <v>100</v>
      </c>
      <c r="E192" s="393">
        <v>8</v>
      </c>
      <c r="F192" s="252"/>
      <c r="G192" s="252"/>
      <c r="H192" s="221">
        <f t="shared" si="44"/>
        <v>0</v>
      </c>
      <c r="I192" s="223">
        <f t="shared" si="45"/>
        <v>0</v>
      </c>
      <c r="J192" s="224">
        <f t="shared" si="46"/>
        <v>0</v>
      </c>
      <c r="K192" s="221">
        <f t="shared" si="47"/>
        <v>0</v>
      </c>
      <c r="L192" s="265"/>
      <c r="M192" s="268"/>
    </row>
    <row r="193" spans="1:13" s="165" customFormat="1">
      <c r="A193" s="218" t="s">
        <v>461</v>
      </c>
      <c r="B193" s="304"/>
      <c r="C193" s="312" t="s">
        <v>186</v>
      </c>
      <c r="D193" s="155" t="s">
        <v>100</v>
      </c>
      <c r="E193" s="392">
        <v>8</v>
      </c>
      <c r="F193" s="308"/>
      <c r="G193" s="252"/>
      <c r="H193" s="221">
        <f t="shared" si="44"/>
        <v>0</v>
      </c>
      <c r="I193" s="223">
        <f t="shared" si="45"/>
        <v>0</v>
      </c>
      <c r="J193" s="224">
        <f t="shared" si="46"/>
        <v>0</v>
      </c>
      <c r="K193" s="221">
        <f t="shared" si="47"/>
        <v>0</v>
      </c>
      <c r="L193" s="265"/>
      <c r="M193" s="268"/>
    </row>
    <row r="194" spans="1:13" s="165" customFormat="1" ht="15.75" thickBot="1">
      <c r="A194" s="236"/>
      <c r="B194" s="305"/>
      <c r="C194" s="311"/>
      <c r="D194" s="249"/>
      <c r="E194" s="381"/>
      <c r="F194" s="252"/>
      <c r="G194" s="264"/>
      <c r="H194" s="264"/>
      <c r="I194" s="265"/>
      <c r="J194" s="266"/>
      <c r="K194" s="264"/>
      <c r="L194" s="265"/>
      <c r="M194" s="268"/>
    </row>
    <row r="195" spans="1:13" s="165" customFormat="1" ht="15.75" thickBot="1">
      <c r="A195" s="269"/>
      <c r="B195" s="185">
        <v>6</v>
      </c>
      <c r="C195" s="152" t="s">
        <v>462</v>
      </c>
      <c r="D195" s="153"/>
      <c r="E195" s="386"/>
      <c r="F195" s="271"/>
      <c r="G195" s="272"/>
      <c r="H195" s="272"/>
      <c r="I195" s="273"/>
      <c r="J195" s="274"/>
      <c r="K195" s="272"/>
      <c r="L195" s="273"/>
      <c r="M195" s="275"/>
    </row>
    <row r="196" spans="1:13" s="165" customFormat="1">
      <c r="A196" s="395"/>
      <c r="B196" s="315"/>
      <c r="C196" s="316"/>
      <c r="D196" s="248"/>
      <c r="E196" s="396"/>
      <c r="F196" s="397"/>
      <c r="G196" s="301"/>
      <c r="H196" s="221"/>
      <c r="I196" s="223"/>
      <c r="J196" s="224"/>
      <c r="K196" s="221"/>
      <c r="L196" s="302"/>
      <c r="M196" s="303"/>
    </row>
    <row r="197" spans="1:13" s="165" customFormat="1">
      <c r="A197" s="236" t="s">
        <v>188</v>
      </c>
      <c r="B197" s="305"/>
      <c r="C197" s="311" t="s">
        <v>189</v>
      </c>
      <c r="D197" s="307" t="s">
        <v>148</v>
      </c>
      <c r="E197" s="381">
        <v>1</v>
      </c>
      <c r="F197" s="397"/>
      <c r="G197" s="221"/>
      <c r="H197" s="221">
        <f t="shared" ref="H197:H199" si="48">F197+G197</f>
        <v>0</v>
      </c>
      <c r="I197" s="223">
        <f t="shared" ref="I197:I199" si="49">E197*F197</f>
        <v>0</v>
      </c>
      <c r="J197" s="224">
        <f t="shared" ref="J197:J199" si="50">E197*G197</f>
        <v>0</v>
      </c>
      <c r="K197" s="221">
        <f t="shared" ref="K197:K199" si="51">I197+J197</f>
        <v>0</v>
      </c>
      <c r="L197" s="302"/>
      <c r="M197" s="303"/>
    </row>
    <row r="198" spans="1:13" s="165" customFormat="1">
      <c r="A198" s="236" t="s">
        <v>190</v>
      </c>
      <c r="B198" s="305"/>
      <c r="C198" s="319" t="s">
        <v>9</v>
      </c>
      <c r="D198" s="307" t="s">
        <v>148</v>
      </c>
      <c r="E198" s="381">
        <v>1</v>
      </c>
      <c r="F198" s="397"/>
      <c r="G198" s="221"/>
      <c r="H198" s="221">
        <f t="shared" si="48"/>
        <v>0</v>
      </c>
      <c r="I198" s="223">
        <f t="shared" si="49"/>
        <v>0</v>
      </c>
      <c r="J198" s="224">
        <f t="shared" si="50"/>
        <v>0</v>
      </c>
      <c r="K198" s="221">
        <f t="shared" si="51"/>
        <v>0</v>
      </c>
      <c r="L198" s="302"/>
      <c r="M198" s="303"/>
    </row>
    <row r="199" spans="1:13" s="165" customFormat="1" ht="15.75" thickBot="1">
      <c r="A199" s="236" t="s">
        <v>191</v>
      </c>
      <c r="B199" s="305"/>
      <c r="C199" s="319" t="s">
        <v>10</v>
      </c>
      <c r="D199" s="307" t="s">
        <v>148</v>
      </c>
      <c r="E199" s="381">
        <v>1</v>
      </c>
      <c r="F199" s="397"/>
      <c r="G199" s="221"/>
      <c r="H199" s="221">
        <f t="shared" si="48"/>
        <v>0</v>
      </c>
      <c r="I199" s="223">
        <f t="shared" si="49"/>
        <v>0</v>
      </c>
      <c r="J199" s="224">
        <f t="shared" si="50"/>
        <v>0</v>
      </c>
      <c r="K199" s="221">
        <f t="shared" si="51"/>
        <v>0</v>
      </c>
      <c r="L199" s="302"/>
      <c r="M199" s="303"/>
    </row>
    <row r="200" spans="1:13" s="165" customFormat="1" ht="15.75" thickBot="1">
      <c r="A200" s="269"/>
      <c r="B200" s="185"/>
      <c r="C200" s="152"/>
      <c r="D200" s="153"/>
      <c r="E200" s="386"/>
      <c r="F200" s="271"/>
      <c r="G200" s="272"/>
      <c r="H200" s="272"/>
      <c r="I200" s="273"/>
      <c r="J200" s="274"/>
      <c r="K200" s="272"/>
      <c r="L200" s="273"/>
      <c r="M200" s="275"/>
    </row>
  </sheetData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Footer>&amp;RStrana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13" zoomScale="115" zoomScaleNormal="115" zoomScaleSheetLayoutView="110" workbookViewId="0">
      <selection activeCell="F59" sqref="F59:G61"/>
    </sheetView>
  </sheetViews>
  <sheetFormatPr defaultColWidth="9" defaultRowHeight="15"/>
  <cols>
    <col min="1" max="1" width="4.28515625" style="329" customWidth="1"/>
    <col min="2" max="2" width="12.85546875" style="330" customWidth="1"/>
    <col min="3" max="3" width="48" style="330" customWidth="1"/>
    <col min="4" max="4" width="5.28515625" style="331" customWidth="1"/>
    <col min="5" max="5" width="11.5703125" style="332" customWidth="1"/>
    <col min="6" max="6" width="11" style="333" customWidth="1"/>
    <col min="7" max="7" width="12" style="333" customWidth="1"/>
    <col min="8" max="13" width="11.85546875" style="334" customWidth="1"/>
    <col min="14" max="16384" width="9" style="328"/>
  </cols>
  <sheetData>
    <row r="1" spans="1:13" s="165" customFormat="1" ht="18">
      <c r="A1" s="160" t="s">
        <v>555</v>
      </c>
      <c r="B1" s="161"/>
      <c r="C1" s="161"/>
      <c r="D1" s="162"/>
      <c r="E1" s="163"/>
      <c r="F1" s="164"/>
      <c r="G1" s="164"/>
      <c r="H1" s="161"/>
      <c r="I1" s="161"/>
      <c r="J1" s="161"/>
      <c r="K1" s="161"/>
      <c r="L1" s="161"/>
      <c r="M1" s="161"/>
    </row>
    <row r="2" spans="1:13" s="165" customFormat="1">
      <c r="A2" s="161" t="s">
        <v>1</v>
      </c>
      <c r="B2" s="161"/>
      <c r="C2" s="166" t="s">
        <v>474</v>
      </c>
      <c r="D2" s="162"/>
      <c r="E2" s="163"/>
      <c r="F2" s="164"/>
      <c r="G2" s="164"/>
      <c r="H2" s="161"/>
      <c r="I2" s="161"/>
      <c r="J2" s="161"/>
      <c r="K2" s="161"/>
      <c r="L2" s="161"/>
      <c r="M2" s="161"/>
    </row>
    <row r="3" spans="1:13" s="165" customFormat="1">
      <c r="A3" s="161" t="s">
        <v>102</v>
      </c>
      <c r="B3" s="161"/>
      <c r="C3" s="166" t="s">
        <v>550</v>
      </c>
      <c r="D3" s="162"/>
      <c r="E3" s="163"/>
      <c r="F3" s="164"/>
      <c r="G3" s="164" t="s">
        <v>2</v>
      </c>
      <c r="H3" s="166" t="s">
        <v>103</v>
      </c>
      <c r="I3" s="161"/>
      <c r="J3" s="166"/>
      <c r="K3" s="166"/>
      <c r="L3" s="161"/>
      <c r="M3" s="161"/>
    </row>
    <row r="4" spans="1:13" s="165" customFormat="1">
      <c r="A4" s="161" t="s">
        <v>104</v>
      </c>
      <c r="B4" s="161"/>
      <c r="C4" s="166" t="s">
        <v>551</v>
      </c>
      <c r="D4" s="162"/>
      <c r="E4" s="163"/>
      <c r="F4" s="164"/>
      <c r="G4" s="164" t="s">
        <v>3</v>
      </c>
      <c r="H4" s="166" t="s">
        <v>36</v>
      </c>
      <c r="I4" s="161"/>
      <c r="J4" s="166"/>
      <c r="K4" s="166"/>
      <c r="L4" s="161"/>
      <c r="M4" s="161"/>
    </row>
    <row r="5" spans="1:13" s="165" customFormat="1">
      <c r="A5" s="150" t="s">
        <v>105</v>
      </c>
      <c r="B5" s="151"/>
      <c r="C5" s="166" t="s">
        <v>552</v>
      </c>
      <c r="D5" s="162"/>
      <c r="E5" s="163"/>
      <c r="F5" s="164"/>
      <c r="G5" s="164"/>
      <c r="H5" s="161"/>
      <c r="I5" s="161"/>
      <c r="J5" s="161"/>
      <c r="K5" s="161"/>
      <c r="L5" s="161"/>
      <c r="M5" s="161"/>
    </row>
    <row r="6" spans="1:13" s="165" customFormat="1" ht="22.5">
      <c r="A6" s="167" t="s">
        <v>106</v>
      </c>
      <c r="B6" s="168" t="s">
        <v>107</v>
      </c>
      <c r="C6" s="168" t="s">
        <v>5</v>
      </c>
      <c r="D6" s="168" t="s">
        <v>108</v>
      </c>
      <c r="E6" s="169" t="s">
        <v>109</v>
      </c>
      <c r="F6" s="170" t="s">
        <v>110</v>
      </c>
      <c r="G6" s="170" t="s">
        <v>111</v>
      </c>
      <c r="H6" s="168" t="s">
        <v>112</v>
      </c>
      <c r="I6" s="170" t="s">
        <v>113</v>
      </c>
      <c r="J6" s="170" t="s">
        <v>114</v>
      </c>
      <c r="K6" s="168" t="s">
        <v>91</v>
      </c>
      <c r="L6" s="168" t="s">
        <v>115</v>
      </c>
      <c r="M6" s="168" t="s">
        <v>116</v>
      </c>
    </row>
    <row r="7" spans="1:13" s="165" customFormat="1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</row>
    <row r="8" spans="1:13" s="165" customFormat="1">
      <c r="A8" s="172"/>
      <c r="B8" s="172"/>
      <c r="C8" s="172"/>
      <c r="D8" s="173"/>
      <c r="E8" s="174"/>
      <c r="F8" s="175"/>
      <c r="G8" s="175"/>
      <c r="H8" s="172"/>
      <c r="I8" s="172"/>
      <c r="J8" s="172"/>
      <c r="K8" s="172"/>
      <c r="L8" s="172"/>
      <c r="M8" s="172"/>
    </row>
    <row r="9" spans="1:13" s="183" customFormat="1" ht="12" thickBot="1">
      <c r="A9" s="176"/>
      <c r="B9" s="177"/>
      <c r="C9" s="177" t="s">
        <v>117</v>
      </c>
      <c r="D9" s="178"/>
      <c r="E9" s="179"/>
      <c r="F9" s="180"/>
      <c r="G9" s="181"/>
      <c r="H9" s="182"/>
      <c r="I9" s="181">
        <f>SUBTOTAL(9,I10:I62)</f>
        <v>0</v>
      </c>
      <c r="J9" s="181">
        <f>SUBTOTAL(9,J10:J62)</f>
        <v>0</v>
      </c>
      <c r="K9" s="181">
        <f>SUBTOTAL(9,K10:K61)</f>
        <v>0</v>
      </c>
      <c r="L9" s="181">
        <f>SUBTOTAL(9,L10:L62)</f>
        <v>0</v>
      </c>
      <c r="M9" s="182"/>
    </row>
    <row r="10" spans="1:13" s="165" customFormat="1" ht="15.75" thickBot="1">
      <c r="A10" s="184"/>
      <c r="B10" s="185">
        <v>1</v>
      </c>
      <c r="C10" s="186" t="s">
        <v>56</v>
      </c>
      <c r="D10" s="187"/>
      <c r="E10" s="188"/>
      <c r="F10" s="189"/>
      <c r="G10" s="190"/>
      <c r="H10" s="191"/>
      <c r="I10" s="190"/>
      <c r="J10" s="191"/>
      <c r="K10" s="191"/>
      <c r="L10" s="190">
        <f>SUBTOTAL(9,L11:L29)</f>
        <v>0</v>
      </c>
      <c r="M10" s="192"/>
    </row>
    <row r="11" spans="1:13" s="165" customFormat="1">
      <c r="A11" s="193"/>
      <c r="B11" s="194"/>
      <c r="C11" s="195" t="s">
        <v>257</v>
      </c>
      <c r="D11" s="196"/>
      <c r="E11" s="197"/>
      <c r="F11" s="198"/>
      <c r="G11" s="199"/>
      <c r="H11" s="199"/>
      <c r="I11" s="200"/>
      <c r="J11" s="201"/>
      <c r="K11" s="202"/>
      <c r="L11" s="203"/>
      <c r="M11" s="204"/>
    </row>
    <row r="12" spans="1:13" s="165" customFormat="1" ht="103.9" customHeight="1">
      <c r="A12" s="205"/>
      <c r="B12" s="206"/>
      <c r="C12" s="207" t="s">
        <v>258</v>
      </c>
      <c r="D12" s="208"/>
      <c r="E12" s="209"/>
      <c r="F12" s="210"/>
      <c r="G12" s="211"/>
      <c r="H12" s="212"/>
      <c r="I12" s="213"/>
      <c r="J12" s="214"/>
      <c r="K12" s="215"/>
      <c r="L12" s="216"/>
      <c r="M12" s="217"/>
    </row>
    <row r="13" spans="1:13" s="165" customFormat="1">
      <c r="A13" s="218" t="s">
        <v>118</v>
      </c>
      <c r="B13" s="206"/>
      <c r="C13" s="219" t="s">
        <v>259</v>
      </c>
      <c r="D13" s="206" t="s">
        <v>94</v>
      </c>
      <c r="E13" s="220" t="s">
        <v>260</v>
      </c>
      <c r="F13" s="221"/>
      <c r="G13" s="222"/>
      <c r="H13" s="221">
        <f>F13+G13</f>
        <v>0</v>
      </c>
      <c r="I13" s="223">
        <f>E13*F13</f>
        <v>0</v>
      </c>
      <c r="J13" s="224">
        <f>E13*G13</f>
        <v>0</v>
      </c>
      <c r="K13" s="221">
        <f>I13+J13</f>
        <v>0</v>
      </c>
      <c r="L13" s="216"/>
      <c r="M13" s="225"/>
    </row>
    <row r="14" spans="1:13" s="165" customFormat="1" ht="22.5">
      <c r="A14" s="218" t="s">
        <v>120</v>
      </c>
      <c r="B14" s="206"/>
      <c r="C14" s="226" t="s">
        <v>261</v>
      </c>
      <c r="D14" s="206" t="s">
        <v>94</v>
      </c>
      <c r="E14" s="220" t="s">
        <v>262</v>
      </c>
      <c r="F14" s="221"/>
      <c r="G14" s="222"/>
      <c r="H14" s="221">
        <f>F14+G14</f>
        <v>0</v>
      </c>
      <c r="I14" s="223">
        <f>E14*F14</f>
        <v>0</v>
      </c>
      <c r="J14" s="224">
        <f>E14*G14</f>
        <v>0</v>
      </c>
      <c r="K14" s="221">
        <f>I14+J14</f>
        <v>0</v>
      </c>
      <c r="L14" s="216"/>
      <c r="M14" s="225"/>
    </row>
    <row r="15" spans="1:13" s="165" customFormat="1">
      <c r="A15" s="218" t="s">
        <v>122</v>
      </c>
      <c r="B15" s="206"/>
      <c r="C15" s="219" t="s">
        <v>263</v>
      </c>
      <c r="D15" s="206" t="s">
        <v>94</v>
      </c>
      <c r="E15" s="220" t="s">
        <v>260</v>
      </c>
      <c r="F15" s="221"/>
      <c r="G15" s="222"/>
      <c r="H15" s="221">
        <f>F15+G15</f>
        <v>0</v>
      </c>
      <c r="I15" s="223">
        <f>E15*F15</f>
        <v>0</v>
      </c>
      <c r="J15" s="224">
        <f>E15*G15</f>
        <v>0</v>
      </c>
      <c r="K15" s="221">
        <f>I15+J15</f>
        <v>0</v>
      </c>
      <c r="L15" s="216"/>
      <c r="M15" s="225"/>
    </row>
    <row r="16" spans="1:13" s="165" customFormat="1">
      <c r="A16" s="218" t="s">
        <v>124</v>
      </c>
      <c r="B16" s="206"/>
      <c r="C16" s="227" t="s">
        <v>264</v>
      </c>
      <c r="D16" s="206" t="s">
        <v>94</v>
      </c>
      <c r="E16" s="220" t="s">
        <v>265</v>
      </c>
      <c r="F16" s="221"/>
      <c r="G16" s="222"/>
      <c r="H16" s="221">
        <f t="shared" ref="H16:H20" si="0">F16+G16</f>
        <v>0</v>
      </c>
      <c r="I16" s="223">
        <f t="shared" ref="I16:I20" si="1">E16*F16</f>
        <v>0</v>
      </c>
      <c r="J16" s="224">
        <f t="shared" ref="J16:J20" si="2">E16*G16</f>
        <v>0</v>
      </c>
      <c r="K16" s="221">
        <f t="shared" ref="K16:K20" si="3">I16+J16</f>
        <v>0</v>
      </c>
      <c r="L16" s="216"/>
      <c r="M16" s="225"/>
    </row>
    <row r="17" spans="1:13" s="165" customFormat="1">
      <c r="A17" s="218" t="s">
        <v>126</v>
      </c>
      <c r="B17" s="206"/>
      <c r="C17" s="227" t="s">
        <v>266</v>
      </c>
      <c r="D17" s="206" t="s">
        <v>94</v>
      </c>
      <c r="E17" s="220" t="s">
        <v>267</v>
      </c>
      <c r="F17" s="221"/>
      <c r="G17" s="222"/>
      <c r="H17" s="221">
        <f t="shared" si="0"/>
        <v>0</v>
      </c>
      <c r="I17" s="223">
        <f t="shared" si="1"/>
        <v>0</v>
      </c>
      <c r="J17" s="224">
        <f t="shared" si="2"/>
        <v>0</v>
      </c>
      <c r="K17" s="221">
        <f t="shared" si="3"/>
        <v>0</v>
      </c>
      <c r="L17" s="216"/>
      <c r="M17" s="225"/>
    </row>
    <row r="18" spans="1:13" s="165" customFormat="1">
      <c r="A18" s="218" t="s">
        <v>128</v>
      </c>
      <c r="B18" s="228"/>
      <c r="C18" s="227" t="s">
        <v>127</v>
      </c>
      <c r="D18" s="206" t="s">
        <v>94</v>
      </c>
      <c r="E18" s="220" t="s">
        <v>268</v>
      </c>
      <c r="F18" s="221"/>
      <c r="G18" s="221"/>
      <c r="H18" s="221">
        <f t="shared" si="0"/>
        <v>0</v>
      </c>
      <c r="I18" s="223">
        <f t="shared" si="1"/>
        <v>0</v>
      </c>
      <c r="J18" s="224">
        <f t="shared" si="2"/>
        <v>0</v>
      </c>
      <c r="K18" s="221">
        <f t="shared" si="3"/>
        <v>0</v>
      </c>
      <c r="L18" s="229"/>
      <c r="M18" s="225"/>
    </row>
    <row r="19" spans="1:13" s="165" customFormat="1">
      <c r="A19" s="218" t="s">
        <v>129</v>
      </c>
      <c r="B19" s="228"/>
      <c r="C19" s="219" t="s">
        <v>269</v>
      </c>
      <c r="D19" s="206" t="s">
        <v>94</v>
      </c>
      <c r="E19" s="220" t="s">
        <v>270</v>
      </c>
      <c r="F19" s="221"/>
      <c r="G19" s="221"/>
      <c r="H19" s="221">
        <f t="shared" si="0"/>
        <v>0</v>
      </c>
      <c r="I19" s="223">
        <f t="shared" si="1"/>
        <v>0</v>
      </c>
      <c r="J19" s="224">
        <f t="shared" si="2"/>
        <v>0</v>
      </c>
      <c r="K19" s="221">
        <f t="shared" si="3"/>
        <v>0</v>
      </c>
      <c r="L19" s="229"/>
      <c r="M19" s="225"/>
    </row>
    <row r="20" spans="1:13" s="165" customFormat="1">
      <c r="A20" s="218" t="s">
        <v>271</v>
      </c>
      <c r="B20" s="228"/>
      <c r="C20" s="219" t="s">
        <v>130</v>
      </c>
      <c r="D20" s="206" t="s">
        <v>94</v>
      </c>
      <c r="E20" s="220" t="s">
        <v>270</v>
      </c>
      <c r="F20" s="221"/>
      <c r="G20" s="221"/>
      <c r="H20" s="221">
        <f t="shared" si="0"/>
        <v>0</v>
      </c>
      <c r="I20" s="223">
        <f t="shared" si="1"/>
        <v>0</v>
      </c>
      <c r="J20" s="224">
        <f t="shared" si="2"/>
        <v>0</v>
      </c>
      <c r="K20" s="221">
        <f t="shared" si="3"/>
        <v>0</v>
      </c>
      <c r="L20" s="229"/>
      <c r="M20" s="225"/>
    </row>
    <row r="21" spans="1:13" s="165" customFormat="1">
      <c r="A21" s="230"/>
      <c r="B21" s="228"/>
      <c r="C21" s="219"/>
      <c r="D21" s="206"/>
      <c r="E21" s="220"/>
      <c r="F21" s="221"/>
      <c r="G21" s="221"/>
      <c r="H21" s="221"/>
      <c r="I21" s="223"/>
      <c r="J21" s="224"/>
      <c r="K21" s="221"/>
      <c r="L21" s="229"/>
      <c r="M21" s="225"/>
    </row>
    <row r="22" spans="1:13" s="165" customFormat="1">
      <c r="A22" s="230"/>
      <c r="B22" s="228"/>
      <c r="C22" s="231" t="s">
        <v>272</v>
      </c>
      <c r="D22" s="206"/>
      <c r="E22" s="232"/>
      <c r="F22" s="221"/>
      <c r="G22" s="221"/>
      <c r="H22" s="221"/>
      <c r="I22" s="223"/>
      <c r="J22" s="224"/>
      <c r="K22" s="221"/>
      <c r="L22" s="229"/>
      <c r="M22" s="225"/>
    </row>
    <row r="23" spans="1:13" s="165" customFormat="1" ht="22.5">
      <c r="A23" s="230" t="s">
        <v>273</v>
      </c>
      <c r="B23" s="228"/>
      <c r="C23" s="226" t="s">
        <v>274</v>
      </c>
      <c r="D23" s="206" t="s">
        <v>94</v>
      </c>
      <c r="E23" s="232">
        <v>9</v>
      </c>
      <c r="F23" s="221"/>
      <c r="G23" s="221"/>
      <c r="H23" s="221">
        <f t="shared" ref="H23:H28" si="4">F23+G23</f>
        <v>0</v>
      </c>
      <c r="I23" s="223">
        <f t="shared" ref="I23:I28" si="5">E23*F23</f>
        <v>0</v>
      </c>
      <c r="J23" s="224">
        <f t="shared" ref="J23:J28" si="6">E23*G23</f>
        <v>0</v>
      </c>
      <c r="K23" s="221">
        <f t="shared" ref="K23:K28" si="7">I23+J23</f>
        <v>0</v>
      </c>
      <c r="L23" s="229"/>
      <c r="M23" s="225"/>
    </row>
    <row r="24" spans="1:13" s="165" customFormat="1">
      <c r="A24" s="230" t="s">
        <v>275</v>
      </c>
      <c r="B24" s="228"/>
      <c r="C24" s="219" t="s">
        <v>276</v>
      </c>
      <c r="D24" s="206" t="s">
        <v>94</v>
      </c>
      <c r="E24" s="232">
        <v>9</v>
      </c>
      <c r="F24" s="221"/>
      <c r="G24" s="221"/>
      <c r="H24" s="221">
        <f t="shared" si="4"/>
        <v>0</v>
      </c>
      <c r="I24" s="223">
        <f t="shared" si="5"/>
        <v>0</v>
      </c>
      <c r="J24" s="224">
        <f t="shared" si="6"/>
        <v>0</v>
      </c>
      <c r="K24" s="221">
        <f t="shared" si="7"/>
        <v>0</v>
      </c>
      <c r="L24" s="229"/>
      <c r="M24" s="225"/>
    </row>
    <row r="25" spans="1:13" s="165" customFormat="1">
      <c r="A25" s="230" t="s">
        <v>277</v>
      </c>
      <c r="B25" s="228"/>
      <c r="C25" s="219" t="s">
        <v>278</v>
      </c>
      <c r="D25" s="206" t="s">
        <v>94</v>
      </c>
      <c r="E25" s="232">
        <v>9</v>
      </c>
      <c r="F25" s="221"/>
      <c r="G25" s="221"/>
      <c r="H25" s="221">
        <f t="shared" si="4"/>
        <v>0</v>
      </c>
      <c r="I25" s="223">
        <f t="shared" si="5"/>
        <v>0</v>
      </c>
      <c r="J25" s="224">
        <f t="shared" si="6"/>
        <v>0</v>
      </c>
      <c r="K25" s="221">
        <f t="shared" si="7"/>
        <v>0</v>
      </c>
      <c r="L25" s="229"/>
      <c r="M25" s="225"/>
    </row>
    <row r="26" spans="1:13" s="165" customFormat="1">
      <c r="A26" s="230" t="s">
        <v>279</v>
      </c>
      <c r="B26" s="228"/>
      <c r="C26" s="233" t="s">
        <v>280</v>
      </c>
      <c r="D26" s="206" t="s">
        <v>94</v>
      </c>
      <c r="E26" s="234">
        <v>50</v>
      </c>
      <c r="F26" s="221"/>
      <c r="G26" s="221"/>
      <c r="H26" s="221">
        <f t="shared" si="4"/>
        <v>0</v>
      </c>
      <c r="I26" s="223">
        <f t="shared" si="5"/>
        <v>0</v>
      </c>
      <c r="J26" s="224">
        <f t="shared" si="6"/>
        <v>0</v>
      </c>
      <c r="K26" s="221">
        <f t="shared" si="7"/>
        <v>0</v>
      </c>
      <c r="L26" s="229"/>
      <c r="M26" s="225"/>
    </row>
    <row r="27" spans="1:13" s="165" customFormat="1">
      <c r="A27" s="230" t="s">
        <v>281</v>
      </c>
      <c r="B27" s="228"/>
      <c r="C27" s="235" t="s">
        <v>282</v>
      </c>
      <c r="D27" s="206" t="s">
        <v>88</v>
      </c>
      <c r="E27" s="234">
        <v>90</v>
      </c>
      <c r="F27" s="221"/>
      <c r="G27" s="221"/>
      <c r="H27" s="221">
        <f t="shared" si="4"/>
        <v>0</v>
      </c>
      <c r="I27" s="223">
        <f t="shared" si="5"/>
        <v>0</v>
      </c>
      <c r="J27" s="224">
        <f t="shared" si="6"/>
        <v>0</v>
      </c>
      <c r="K27" s="221">
        <f t="shared" si="7"/>
        <v>0</v>
      </c>
      <c r="L27" s="229"/>
      <c r="M27" s="225"/>
    </row>
    <row r="28" spans="1:13" s="165" customFormat="1">
      <c r="A28" s="230" t="s">
        <v>283</v>
      </c>
      <c r="B28" s="228"/>
      <c r="C28" s="219" t="s">
        <v>284</v>
      </c>
      <c r="D28" s="206" t="s">
        <v>94</v>
      </c>
      <c r="E28" s="220">
        <v>1</v>
      </c>
      <c r="F28" s="221"/>
      <c r="G28" s="221"/>
      <c r="H28" s="221">
        <f t="shared" si="4"/>
        <v>0</v>
      </c>
      <c r="I28" s="223">
        <f t="shared" si="5"/>
        <v>0</v>
      </c>
      <c r="J28" s="224">
        <f t="shared" si="6"/>
        <v>0</v>
      </c>
      <c r="K28" s="221">
        <f t="shared" si="7"/>
        <v>0</v>
      </c>
      <c r="L28" s="229"/>
      <c r="M28" s="225"/>
    </row>
    <row r="29" spans="1:13" s="165" customFormat="1" ht="15.75" thickBot="1">
      <c r="A29" s="236"/>
      <c r="B29" s="228"/>
      <c r="C29" s="219"/>
      <c r="D29" s="237"/>
      <c r="E29" s="238"/>
      <c r="F29" s="239"/>
      <c r="G29" s="211"/>
      <c r="H29" s="211"/>
      <c r="I29" s="240"/>
      <c r="J29" s="241"/>
      <c r="K29" s="242"/>
      <c r="L29" s="229"/>
      <c r="M29" s="243"/>
    </row>
    <row r="30" spans="1:13" s="165" customFormat="1" ht="15.75" thickBot="1">
      <c r="A30" s="184"/>
      <c r="B30" s="244">
        <v>42006</v>
      </c>
      <c r="C30" s="186" t="s">
        <v>131</v>
      </c>
      <c r="D30" s="187"/>
      <c r="E30" s="188"/>
      <c r="F30" s="190"/>
      <c r="G30" s="190"/>
      <c r="H30" s="245"/>
      <c r="I30" s="246"/>
      <c r="J30" s="245"/>
      <c r="K30" s="245"/>
      <c r="L30" s="246">
        <f>SUBTOTAL(9,L31:L56)</f>
        <v>0</v>
      </c>
      <c r="M30" s="247"/>
    </row>
    <row r="31" spans="1:13" s="165" customFormat="1">
      <c r="A31" s="218" t="s">
        <v>132</v>
      </c>
      <c r="B31" s="248"/>
      <c r="C31" s="219" t="s">
        <v>135</v>
      </c>
      <c r="D31" s="249" t="s">
        <v>88</v>
      </c>
      <c r="E31" s="250">
        <v>5</v>
      </c>
      <c r="F31" s="251"/>
      <c r="G31" s="252"/>
      <c r="H31" s="221">
        <f>F31+G31</f>
        <v>0</v>
      </c>
      <c r="I31" s="223">
        <f>E31*F31</f>
        <v>0</v>
      </c>
      <c r="J31" s="224">
        <f>E31*G31</f>
        <v>0</v>
      </c>
      <c r="K31" s="221">
        <f>I31+J31</f>
        <v>0</v>
      </c>
      <c r="L31" s="253"/>
      <c r="M31" s="254"/>
    </row>
    <row r="32" spans="1:13" s="165" customFormat="1">
      <c r="A32" s="218" t="s">
        <v>134</v>
      </c>
      <c r="B32" s="255"/>
      <c r="C32" s="219" t="s">
        <v>93</v>
      </c>
      <c r="D32" s="249" t="s">
        <v>148</v>
      </c>
      <c r="E32" s="256">
        <v>1</v>
      </c>
      <c r="F32" s="251"/>
      <c r="G32" s="252"/>
      <c r="H32" s="221">
        <f>F32+G32</f>
        <v>0</v>
      </c>
      <c r="I32" s="223">
        <f>E32*F32</f>
        <v>0</v>
      </c>
      <c r="J32" s="224">
        <f>E32*G32</f>
        <v>0</v>
      </c>
      <c r="K32" s="221">
        <f>I32+J32</f>
        <v>0</v>
      </c>
      <c r="L32" s="257"/>
      <c r="M32" s="258"/>
    </row>
    <row r="33" spans="1:13" s="165" customFormat="1" ht="15.75" thickBot="1">
      <c r="A33" s="259"/>
      <c r="B33" s="260"/>
      <c r="C33" s="261"/>
      <c r="D33" s="249"/>
      <c r="E33" s="262"/>
      <c r="F33" s="263"/>
      <c r="G33" s="264"/>
      <c r="H33" s="264"/>
      <c r="I33" s="265"/>
      <c r="J33" s="266"/>
      <c r="K33" s="264"/>
      <c r="L33" s="267"/>
      <c r="M33" s="268"/>
    </row>
    <row r="34" spans="1:13" s="165" customFormat="1" ht="15.75" thickBot="1">
      <c r="A34" s="269"/>
      <c r="B34" s="244">
        <v>42037</v>
      </c>
      <c r="C34" s="152" t="s">
        <v>151</v>
      </c>
      <c r="D34" s="153"/>
      <c r="E34" s="270"/>
      <c r="F34" s="271"/>
      <c r="G34" s="272"/>
      <c r="H34" s="272"/>
      <c r="I34" s="273"/>
      <c r="J34" s="274"/>
      <c r="K34" s="272"/>
      <c r="L34" s="273"/>
      <c r="M34" s="275"/>
    </row>
    <row r="35" spans="1:13" s="165" customFormat="1">
      <c r="A35" s="218" t="s">
        <v>285</v>
      </c>
      <c r="B35" s="276"/>
      <c r="C35" s="277" t="s">
        <v>286</v>
      </c>
      <c r="D35" s="278" t="s">
        <v>94</v>
      </c>
      <c r="E35" s="256">
        <v>10</v>
      </c>
      <c r="F35" s="279"/>
      <c r="G35" s="280"/>
      <c r="H35" s="221">
        <f>F35+G35</f>
        <v>0</v>
      </c>
      <c r="I35" s="223">
        <f>E35*F35</f>
        <v>0</v>
      </c>
      <c r="J35" s="224">
        <f>E35*G35</f>
        <v>0</v>
      </c>
      <c r="K35" s="221">
        <f>I35+J35</f>
        <v>0</v>
      </c>
      <c r="L35" s="281"/>
      <c r="M35" s="282"/>
    </row>
    <row r="36" spans="1:13" s="165" customFormat="1" ht="15.75" thickBot="1">
      <c r="A36" s="283"/>
      <c r="B36" s="255"/>
      <c r="C36" s="219"/>
      <c r="D36" s="249"/>
      <c r="E36" s="256"/>
      <c r="F36" s="284"/>
      <c r="G36" s="252"/>
      <c r="H36" s="221"/>
      <c r="I36" s="223"/>
      <c r="J36" s="224"/>
      <c r="K36" s="221"/>
      <c r="L36" s="257"/>
      <c r="M36" s="258"/>
    </row>
    <row r="37" spans="1:13" s="165" customFormat="1" ht="15.75" thickBot="1">
      <c r="A37" s="269"/>
      <c r="B37" s="185">
        <v>3</v>
      </c>
      <c r="C37" s="152" t="s">
        <v>152</v>
      </c>
      <c r="D37" s="153"/>
      <c r="E37" s="270"/>
      <c r="F37" s="271"/>
      <c r="G37" s="272"/>
      <c r="H37" s="272"/>
      <c r="I37" s="273"/>
      <c r="J37" s="274"/>
      <c r="K37" s="272"/>
      <c r="L37" s="273"/>
      <c r="M37" s="275"/>
    </row>
    <row r="38" spans="1:13" s="165" customFormat="1" ht="15.75" thickBot="1">
      <c r="A38" s="285"/>
      <c r="B38" s="286"/>
      <c r="C38" s="287"/>
      <c r="D38" s="286"/>
      <c r="E38" s="288"/>
      <c r="F38" s="289"/>
      <c r="G38" s="290"/>
      <c r="H38" s="290"/>
      <c r="I38" s="291"/>
      <c r="J38" s="292"/>
      <c r="K38" s="290"/>
      <c r="L38" s="291"/>
      <c r="M38" s="293"/>
    </row>
    <row r="39" spans="1:13" s="165" customFormat="1" ht="15.75" thickBot="1">
      <c r="A39" s="269"/>
      <c r="B39" s="185">
        <v>4</v>
      </c>
      <c r="C39" s="152" t="s">
        <v>153</v>
      </c>
      <c r="D39" s="153"/>
      <c r="E39" s="270"/>
      <c r="F39" s="271"/>
      <c r="G39" s="272"/>
      <c r="H39" s="272"/>
      <c r="I39" s="273"/>
      <c r="J39" s="274"/>
      <c r="K39" s="272"/>
      <c r="L39" s="273"/>
      <c r="M39" s="275"/>
    </row>
    <row r="40" spans="1:13" s="165" customFormat="1" ht="15.75" thickBot="1">
      <c r="A40" s="294"/>
      <c r="B40" s="295"/>
      <c r="C40" s="296"/>
      <c r="D40" s="297"/>
      <c r="E40" s="298"/>
      <c r="F40" s="289"/>
      <c r="G40" s="290"/>
      <c r="H40" s="290"/>
      <c r="I40" s="291"/>
      <c r="J40" s="292"/>
      <c r="K40" s="290"/>
      <c r="L40" s="291"/>
      <c r="M40" s="293"/>
    </row>
    <row r="41" spans="1:13" s="165" customFormat="1" ht="15.75" thickBot="1">
      <c r="A41" s="269"/>
      <c r="B41" s="185">
        <v>5</v>
      </c>
      <c r="C41" s="152" t="s">
        <v>154</v>
      </c>
      <c r="D41" s="153"/>
      <c r="E41" s="270"/>
      <c r="F41" s="299"/>
      <c r="G41" s="272"/>
      <c r="H41" s="272"/>
      <c r="I41" s="273"/>
      <c r="J41" s="274"/>
      <c r="K41" s="272"/>
      <c r="L41" s="273"/>
      <c r="M41" s="275"/>
    </row>
    <row r="42" spans="1:13" s="165" customFormat="1">
      <c r="A42" s="218" t="s">
        <v>155</v>
      </c>
      <c r="B42" s="300"/>
      <c r="C42" s="154" t="s">
        <v>156</v>
      </c>
      <c r="D42" s="155" t="s">
        <v>100</v>
      </c>
      <c r="E42" s="156">
        <v>80</v>
      </c>
      <c r="F42" s="301"/>
      <c r="G42" s="301"/>
      <c r="H42" s="221">
        <f t="shared" ref="H42:H56" si="8">F42+G42</f>
        <v>0</v>
      </c>
      <c r="I42" s="223">
        <f t="shared" ref="I42:I56" si="9">E42*F42</f>
        <v>0</v>
      </c>
      <c r="J42" s="224">
        <f t="shared" ref="J42:J56" si="10">E42*G42</f>
        <v>0</v>
      </c>
      <c r="K42" s="221">
        <f t="shared" ref="K42:K56" si="11">I42+J42</f>
        <v>0</v>
      </c>
      <c r="L42" s="302"/>
      <c r="M42" s="303"/>
    </row>
    <row r="43" spans="1:13" s="165" customFormat="1">
      <c r="A43" s="218" t="s">
        <v>157</v>
      </c>
      <c r="B43" s="304"/>
      <c r="C43" s="154" t="s">
        <v>160</v>
      </c>
      <c r="D43" s="155" t="s">
        <v>100</v>
      </c>
      <c r="E43" s="156">
        <v>80</v>
      </c>
      <c r="F43" s="301"/>
      <c r="G43" s="301"/>
      <c r="H43" s="221">
        <f t="shared" si="8"/>
        <v>0</v>
      </c>
      <c r="I43" s="223">
        <f t="shared" si="9"/>
        <v>0</v>
      </c>
      <c r="J43" s="224">
        <f t="shared" si="10"/>
        <v>0</v>
      </c>
      <c r="K43" s="221">
        <f t="shared" si="11"/>
        <v>0</v>
      </c>
      <c r="L43" s="302"/>
      <c r="M43" s="303"/>
    </row>
    <row r="44" spans="1:13" s="165" customFormat="1">
      <c r="A44" s="218" t="s">
        <v>159</v>
      </c>
      <c r="B44" s="305"/>
      <c r="C44" s="306" t="s">
        <v>162</v>
      </c>
      <c r="D44" s="307" t="s">
        <v>148</v>
      </c>
      <c r="E44" s="256">
        <v>1</v>
      </c>
      <c r="F44" s="252"/>
      <c r="G44" s="308"/>
      <c r="H44" s="221">
        <f t="shared" si="8"/>
        <v>0</v>
      </c>
      <c r="I44" s="223">
        <f t="shared" si="9"/>
        <v>0</v>
      </c>
      <c r="J44" s="224">
        <f t="shared" si="10"/>
        <v>0</v>
      </c>
      <c r="K44" s="221">
        <f t="shared" si="11"/>
        <v>0</v>
      </c>
      <c r="L44" s="309"/>
      <c r="M44" s="258"/>
    </row>
    <row r="45" spans="1:13" s="165" customFormat="1">
      <c r="A45" s="236" t="s">
        <v>161</v>
      </c>
      <c r="B45" s="304"/>
      <c r="C45" s="157" t="s">
        <v>164</v>
      </c>
      <c r="D45" s="158" t="s">
        <v>148</v>
      </c>
      <c r="E45" s="159">
        <v>1</v>
      </c>
      <c r="F45" s="252"/>
      <c r="G45" s="252"/>
      <c r="H45" s="221">
        <f t="shared" si="8"/>
        <v>0</v>
      </c>
      <c r="I45" s="223">
        <f t="shared" si="9"/>
        <v>0</v>
      </c>
      <c r="J45" s="224">
        <f t="shared" si="10"/>
        <v>0</v>
      </c>
      <c r="K45" s="221">
        <f t="shared" si="11"/>
        <v>0</v>
      </c>
      <c r="L45" s="310"/>
      <c r="M45" s="258"/>
    </row>
    <row r="46" spans="1:13" s="165" customFormat="1">
      <c r="A46" s="236" t="s">
        <v>163</v>
      </c>
      <c r="B46" s="304"/>
      <c r="C46" s="157" t="s">
        <v>8</v>
      </c>
      <c r="D46" s="158" t="s">
        <v>148</v>
      </c>
      <c r="E46" s="159">
        <v>1</v>
      </c>
      <c r="F46" s="252"/>
      <c r="G46" s="252"/>
      <c r="H46" s="221">
        <f t="shared" si="8"/>
        <v>0</v>
      </c>
      <c r="I46" s="223">
        <f t="shared" si="9"/>
        <v>0</v>
      </c>
      <c r="J46" s="224">
        <f t="shared" si="10"/>
        <v>0</v>
      </c>
      <c r="K46" s="221">
        <f t="shared" si="11"/>
        <v>0</v>
      </c>
      <c r="L46" s="310"/>
      <c r="M46" s="258"/>
    </row>
    <row r="47" spans="1:13" s="165" customFormat="1">
      <c r="A47" s="236" t="s">
        <v>165</v>
      </c>
      <c r="B47" s="304"/>
      <c r="C47" s="157" t="s">
        <v>167</v>
      </c>
      <c r="D47" s="158" t="s">
        <v>148</v>
      </c>
      <c r="E47" s="159">
        <v>1</v>
      </c>
      <c r="F47" s="252"/>
      <c r="G47" s="252"/>
      <c r="H47" s="221">
        <f t="shared" si="8"/>
        <v>0</v>
      </c>
      <c r="I47" s="223">
        <f t="shared" si="9"/>
        <v>0</v>
      </c>
      <c r="J47" s="224">
        <f t="shared" si="10"/>
        <v>0</v>
      </c>
      <c r="K47" s="221">
        <f t="shared" si="11"/>
        <v>0</v>
      </c>
      <c r="L47" s="310"/>
      <c r="M47" s="258"/>
    </row>
    <row r="48" spans="1:13" s="165" customFormat="1">
      <c r="A48" s="236" t="s">
        <v>166</v>
      </c>
      <c r="B48" s="304"/>
      <c r="C48" s="157" t="s">
        <v>169</v>
      </c>
      <c r="D48" s="158" t="s">
        <v>148</v>
      </c>
      <c r="E48" s="159">
        <v>1</v>
      </c>
      <c r="F48" s="252"/>
      <c r="G48" s="252"/>
      <c r="H48" s="221">
        <f t="shared" si="8"/>
        <v>0</v>
      </c>
      <c r="I48" s="223">
        <f t="shared" si="9"/>
        <v>0</v>
      </c>
      <c r="J48" s="224">
        <f t="shared" si="10"/>
        <v>0</v>
      </c>
      <c r="K48" s="221">
        <f t="shared" si="11"/>
        <v>0</v>
      </c>
      <c r="L48" s="310"/>
      <c r="M48" s="258"/>
    </row>
    <row r="49" spans="1:13" s="165" customFormat="1">
      <c r="A49" s="236" t="s">
        <v>168</v>
      </c>
      <c r="B49" s="304"/>
      <c r="C49" s="311" t="s">
        <v>172</v>
      </c>
      <c r="D49" s="158" t="s">
        <v>100</v>
      </c>
      <c r="E49" s="159">
        <v>40</v>
      </c>
      <c r="F49" s="252"/>
      <c r="G49" s="252"/>
      <c r="H49" s="221">
        <f t="shared" si="8"/>
        <v>0</v>
      </c>
      <c r="I49" s="223">
        <f t="shared" si="9"/>
        <v>0</v>
      </c>
      <c r="J49" s="224">
        <f t="shared" si="10"/>
        <v>0</v>
      </c>
      <c r="K49" s="221">
        <f t="shared" si="11"/>
        <v>0</v>
      </c>
      <c r="L49" s="310"/>
      <c r="M49" s="258"/>
    </row>
    <row r="50" spans="1:13" s="165" customFormat="1">
      <c r="A50" s="236" t="s">
        <v>170</v>
      </c>
      <c r="B50" s="304"/>
      <c r="C50" s="157" t="s">
        <v>287</v>
      </c>
      <c r="D50" s="158" t="s">
        <v>100</v>
      </c>
      <c r="E50" s="159">
        <v>16</v>
      </c>
      <c r="F50" s="252"/>
      <c r="G50" s="252"/>
      <c r="H50" s="221">
        <f t="shared" si="8"/>
        <v>0</v>
      </c>
      <c r="I50" s="223">
        <f t="shared" si="9"/>
        <v>0</v>
      </c>
      <c r="J50" s="224">
        <f t="shared" si="10"/>
        <v>0</v>
      </c>
      <c r="K50" s="221">
        <f t="shared" si="11"/>
        <v>0</v>
      </c>
      <c r="L50" s="310"/>
      <c r="M50" s="258"/>
    </row>
    <row r="51" spans="1:13" s="165" customFormat="1">
      <c r="A51" s="236" t="s">
        <v>171</v>
      </c>
      <c r="B51" s="304"/>
      <c r="C51" s="157" t="s">
        <v>176</v>
      </c>
      <c r="D51" s="158" t="s">
        <v>100</v>
      </c>
      <c r="E51" s="159">
        <v>16</v>
      </c>
      <c r="F51" s="252"/>
      <c r="G51" s="252"/>
      <c r="H51" s="221">
        <f t="shared" si="8"/>
        <v>0</v>
      </c>
      <c r="I51" s="223">
        <f t="shared" si="9"/>
        <v>0</v>
      </c>
      <c r="J51" s="224">
        <f t="shared" si="10"/>
        <v>0</v>
      </c>
      <c r="K51" s="221">
        <f t="shared" si="11"/>
        <v>0</v>
      </c>
      <c r="L51" s="310"/>
      <c r="M51" s="258"/>
    </row>
    <row r="52" spans="1:13" s="165" customFormat="1">
      <c r="A52" s="236" t="s">
        <v>173</v>
      </c>
      <c r="B52" s="304"/>
      <c r="C52" s="157" t="s">
        <v>178</v>
      </c>
      <c r="D52" s="158" t="s">
        <v>100</v>
      </c>
      <c r="E52" s="159">
        <v>40</v>
      </c>
      <c r="F52" s="252"/>
      <c r="G52" s="252"/>
      <c r="H52" s="221">
        <f t="shared" si="8"/>
        <v>0</v>
      </c>
      <c r="I52" s="223">
        <f t="shared" si="9"/>
        <v>0</v>
      </c>
      <c r="J52" s="224">
        <f t="shared" si="10"/>
        <v>0</v>
      </c>
      <c r="K52" s="221">
        <f t="shared" si="11"/>
        <v>0</v>
      </c>
      <c r="L52" s="310"/>
      <c r="M52" s="258"/>
    </row>
    <row r="53" spans="1:13" s="165" customFormat="1">
      <c r="A53" s="218" t="s">
        <v>175</v>
      </c>
      <c r="B53" s="305"/>
      <c r="C53" s="312" t="s">
        <v>180</v>
      </c>
      <c r="D53" s="155" t="s">
        <v>148</v>
      </c>
      <c r="E53" s="313">
        <v>1</v>
      </c>
      <c r="F53" s="252"/>
      <c r="G53" s="252"/>
      <c r="H53" s="221">
        <f t="shared" si="8"/>
        <v>0</v>
      </c>
      <c r="I53" s="223">
        <f t="shared" si="9"/>
        <v>0</v>
      </c>
      <c r="J53" s="224">
        <f t="shared" si="10"/>
        <v>0</v>
      </c>
      <c r="K53" s="221">
        <f t="shared" si="11"/>
        <v>0</v>
      </c>
      <c r="L53" s="310"/>
      <c r="M53" s="258"/>
    </row>
    <row r="54" spans="1:13" s="165" customFormat="1">
      <c r="A54" s="218" t="s">
        <v>177</v>
      </c>
      <c r="B54" s="305"/>
      <c r="C54" s="312" t="s">
        <v>182</v>
      </c>
      <c r="D54" s="155" t="s">
        <v>94</v>
      </c>
      <c r="E54" s="313">
        <v>1</v>
      </c>
      <c r="F54" s="252"/>
      <c r="G54" s="252"/>
      <c r="H54" s="221">
        <f t="shared" si="8"/>
        <v>0</v>
      </c>
      <c r="I54" s="223">
        <f t="shared" si="9"/>
        <v>0</v>
      </c>
      <c r="J54" s="224">
        <f t="shared" si="10"/>
        <v>0</v>
      </c>
      <c r="K54" s="221">
        <f t="shared" si="11"/>
        <v>0</v>
      </c>
      <c r="L54" s="310"/>
      <c r="M54" s="258"/>
    </row>
    <row r="55" spans="1:13" s="165" customFormat="1">
      <c r="A55" s="218" t="s">
        <v>179</v>
      </c>
      <c r="B55" s="305"/>
      <c r="C55" s="312" t="s">
        <v>184</v>
      </c>
      <c r="D55" s="155" t="s">
        <v>100</v>
      </c>
      <c r="E55" s="313">
        <v>16</v>
      </c>
      <c r="F55" s="252"/>
      <c r="G55" s="252"/>
      <c r="H55" s="221">
        <f t="shared" si="8"/>
        <v>0</v>
      </c>
      <c r="I55" s="223">
        <f t="shared" si="9"/>
        <v>0</v>
      </c>
      <c r="J55" s="224">
        <f t="shared" si="10"/>
        <v>0</v>
      </c>
      <c r="K55" s="221">
        <f t="shared" si="11"/>
        <v>0</v>
      </c>
      <c r="L55" s="310"/>
      <c r="M55" s="258"/>
    </row>
    <row r="56" spans="1:13" s="165" customFormat="1">
      <c r="A56" s="218" t="s">
        <v>181</v>
      </c>
      <c r="B56" s="304"/>
      <c r="C56" s="157" t="s">
        <v>186</v>
      </c>
      <c r="D56" s="155" t="s">
        <v>100</v>
      </c>
      <c r="E56" s="159">
        <v>24</v>
      </c>
      <c r="F56" s="308"/>
      <c r="G56" s="252"/>
      <c r="H56" s="221">
        <f t="shared" si="8"/>
        <v>0</v>
      </c>
      <c r="I56" s="223">
        <f t="shared" si="9"/>
        <v>0</v>
      </c>
      <c r="J56" s="224">
        <f t="shared" si="10"/>
        <v>0</v>
      </c>
      <c r="K56" s="221">
        <f t="shared" si="11"/>
        <v>0</v>
      </c>
      <c r="L56" s="310"/>
      <c r="M56" s="258"/>
    </row>
    <row r="57" spans="1:13" s="165" customFormat="1" ht="15.75" thickBot="1">
      <c r="A57" s="236"/>
      <c r="B57" s="305"/>
      <c r="C57" s="311"/>
      <c r="D57" s="249"/>
      <c r="E57" s="256"/>
      <c r="F57" s="252"/>
      <c r="G57" s="264"/>
      <c r="H57" s="264"/>
      <c r="I57" s="265"/>
      <c r="J57" s="266"/>
      <c r="K57" s="264"/>
      <c r="L57" s="265"/>
      <c r="M57" s="268"/>
    </row>
    <row r="58" spans="1:13" s="165" customFormat="1" ht="15.75" thickBot="1">
      <c r="A58" s="269"/>
      <c r="B58" s="185">
        <v>6</v>
      </c>
      <c r="C58" s="152" t="s">
        <v>187</v>
      </c>
      <c r="D58" s="153"/>
      <c r="E58" s="270"/>
      <c r="F58" s="271"/>
      <c r="G58" s="272"/>
      <c r="H58" s="272"/>
      <c r="I58" s="273"/>
      <c r="J58" s="274"/>
      <c r="K58" s="272"/>
      <c r="L58" s="273"/>
      <c r="M58" s="275"/>
    </row>
    <row r="59" spans="1:13" s="165" customFormat="1">
      <c r="A59" s="314" t="s">
        <v>188</v>
      </c>
      <c r="B59" s="315"/>
      <c r="C59" s="316" t="s">
        <v>189</v>
      </c>
      <c r="D59" s="317" t="s">
        <v>148</v>
      </c>
      <c r="E59" s="318">
        <v>1</v>
      </c>
      <c r="F59" s="301"/>
      <c r="G59" s="301"/>
      <c r="H59" s="221">
        <f>F59+G59</f>
        <v>0</v>
      </c>
      <c r="I59" s="223">
        <f>E59*F59</f>
        <v>0</v>
      </c>
      <c r="J59" s="224">
        <f>E59*G59</f>
        <v>0</v>
      </c>
      <c r="K59" s="221">
        <f>I59+J59</f>
        <v>0</v>
      </c>
      <c r="L59" s="302"/>
      <c r="M59" s="303"/>
    </row>
    <row r="60" spans="1:13" s="165" customFormat="1">
      <c r="A60" s="236" t="s">
        <v>190</v>
      </c>
      <c r="B60" s="305"/>
      <c r="C60" s="319" t="s">
        <v>9</v>
      </c>
      <c r="D60" s="307" t="s">
        <v>148</v>
      </c>
      <c r="E60" s="256">
        <v>1</v>
      </c>
      <c r="F60" s="252"/>
      <c r="G60" s="252"/>
      <c r="H60" s="221">
        <f>F60+G60</f>
        <v>0</v>
      </c>
      <c r="I60" s="223">
        <f>E60*F60</f>
        <v>0</v>
      </c>
      <c r="J60" s="224">
        <f>E60*G60</f>
        <v>0</v>
      </c>
      <c r="K60" s="221">
        <f>I60+J60</f>
        <v>0</v>
      </c>
      <c r="L60" s="310"/>
      <c r="M60" s="258"/>
    </row>
    <row r="61" spans="1:13" s="165" customFormat="1">
      <c r="A61" s="236" t="s">
        <v>191</v>
      </c>
      <c r="B61" s="305"/>
      <c r="C61" s="319" t="s">
        <v>10</v>
      </c>
      <c r="D61" s="307" t="s">
        <v>148</v>
      </c>
      <c r="E61" s="256">
        <v>1</v>
      </c>
      <c r="F61" s="252"/>
      <c r="G61" s="252"/>
      <c r="H61" s="221">
        <f>F61+G61</f>
        <v>0</v>
      </c>
      <c r="I61" s="223">
        <f>E61*F61</f>
        <v>0</v>
      </c>
      <c r="J61" s="224">
        <f>E61*G61</f>
        <v>0</v>
      </c>
      <c r="K61" s="221">
        <f>I61+J61</f>
        <v>0</v>
      </c>
      <c r="L61" s="310"/>
      <c r="M61" s="258"/>
    </row>
    <row r="62" spans="1:13" ht="15.75" thickBot="1">
      <c r="A62" s="320"/>
      <c r="B62" s="321"/>
      <c r="C62" s="322"/>
      <c r="D62" s="321"/>
      <c r="E62" s="323"/>
      <c r="F62" s="324"/>
      <c r="G62" s="325"/>
      <c r="H62" s="325"/>
      <c r="I62" s="326"/>
      <c r="J62" s="325"/>
      <c r="K62" s="325"/>
      <c r="L62" s="326"/>
      <c r="M62" s="327"/>
    </row>
  </sheetData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Footer>&amp;RStrana 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view="pageBreakPreview" zoomScaleNormal="7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1" sqref="F11:G157"/>
    </sheetView>
  </sheetViews>
  <sheetFormatPr defaultColWidth="9" defaultRowHeight="15"/>
  <cols>
    <col min="1" max="1" width="3.5703125" style="942" customWidth="1"/>
    <col min="2" max="2" width="6.7109375" style="943" customWidth="1"/>
    <col min="3" max="3" width="50.7109375" style="943" customWidth="1"/>
    <col min="4" max="4" width="4.7109375" style="944" customWidth="1"/>
    <col min="5" max="5" width="6.7109375" style="945" customWidth="1"/>
    <col min="6" max="7" width="12.7109375" style="946" customWidth="1"/>
    <col min="8" max="11" width="12.7109375" style="947" customWidth="1"/>
    <col min="12" max="13" width="11.85546875" style="947" customWidth="1"/>
    <col min="14" max="14" width="4.7109375" style="828" customWidth="1"/>
    <col min="15" max="16" width="9" style="828"/>
    <col min="17" max="256" width="9" style="948"/>
    <col min="257" max="257" width="3.5703125" style="948" customWidth="1"/>
    <col min="258" max="258" width="6.7109375" style="948" customWidth="1"/>
    <col min="259" max="259" width="50.7109375" style="948" customWidth="1"/>
    <col min="260" max="260" width="4.7109375" style="948" customWidth="1"/>
    <col min="261" max="261" width="6.7109375" style="948" customWidth="1"/>
    <col min="262" max="267" width="12.7109375" style="948" customWidth="1"/>
    <col min="268" max="269" width="11.85546875" style="948" customWidth="1"/>
    <col min="270" max="270" width="4.7109375" style="948" customWidth="1"/>
    <col min="271" max="512" width="9" style="948"/>
    <col min="513" max="513" width="3.5703125" style="948" customWidth="1"/>
    <col min="514" max="514" width="6.7109375" style="948" customWidth="1"/>
    <col min="515" max="515" width="50.7109375" style="948" customWidth="1"/>
    <col min="516" max="516" width="4.7109375" style="948" customWidth="1"/>
    <col min="517" max="517" width="6.7109375" style="948" customWidth="1"/>
    <col min="518" max="523" width="12.7109375" style="948" customWidth="1"/>
    <col min="524" max="525" width="11.85546875" style="948" customWidth="1"/>
    <col min="526" max="526" width="4.7109375" style="948" customWidth="1"/>
    <col min="527" max="768" width="9" style="948"/>
    <col min="769" max="769" width="3.5703125" style="948" customWidth="1"/>
    <col min="770" max="770" width="6.7109375" style="948" customWidth="1"/>
    <col min="771" max="771" width="50.7109375" style="948" customWidth="1"/>
    <col min="772" max="772" width="4.7109375" style="948" customWidth="1"/>
    <col min="773" max="773" width="6.7109375" style="948" customWidth="1"/>
    <col min="774" max="779" width="12.7109375" style="948" customWidth="1"/>
    <col min="780" max="781" width="11.85546875" style="948" customWidth="1"/>
    <col min="782" max="782" width="4.7109375" style="948" customWidth="1"/>
    <col min="783" max="1024" width="9" style="948"/>
    <col min="1025" max="1025" width="3.5703125" style="948" customWidth="1"/>
    <col min="1026" max="1026" width="6.7109375" style="948" customWidth="1"/>
    <col min="1027" max="1027" width="50.7109375" style="948" customWidth="1"/>
    <col min="1028" max="1028" width="4.7109375" style="948" customWidth="1"/>
    <col min="1029" max="1029" width="6.7109375" style="948" customWidth="1"/>
    <col min="1030" max="1035" width="12.7109375" style="948" customWidth="1"/>
    <col min="1036" max="1037" width="11.85546875" style="948" customWidth="1"/>
    <col min="1038" max="1038" width="4.7109375" style="948" customWidth="1"/>
    <col min="1039" max="1280" width="9" style="948"/>
    <col min="1281" max="1281" width="3.5703125" style="948" customWidth="1"/>
    <col min="1282" max="1282" width="6.7109375" style="948" customWidth="1"/>
    <col min="1283" max="1283" width="50.7109375" style="948" customWidth="1"/>
    <col min="1284" max="1284" width="4.7109375" style="948" customWidth="1"/>
    <col min="1285" max="1285" width="6.7109375" style="948" customWidth="1"/>
    <col min="1286" max="1291" width="12.7109375" style="948" customWidth="1"/>
    <col min="1292" max="1293" width="11.85546875" style="948" customWidth="1"/>
    <col min="1294" max="1294" width="4.7109375" style="948" customWidth="1"/>
    <col min="1295" max="1536" width="9" style="948"/>
    <col min="1537" max="1537" width="3.5703125" style="948" customWidth="1"/>
    <col min="1538" max="1538" width="6.7109375" style="948" customWidth="1"/>
    <col min="1539" max="1539" width="50.7109375" style="948" customWidth="1"/>
    <col min="1540" max="1540" width="4.7109375" style="948" customWidth="1"/>
    <col min="1541" max="1541" width="6.7109375" style="948" customWidth="1"/>
    <col min="1542" max="1547" width="12.7109375" style="948" customWidth="1"/>
    <col min="1548" max="1549" width="11.85546875" style="948" customWidth="1"/>
    <col min="1550" max="1550" width="4.7109375" style="948" customWidth="1"/>
    <col min="1551" max="1792" width="9" style="948"/>
    <col min="1793" max="1793" width="3.5703125" style="948" customWidth="1"/>
    <col min="1794" max="1794" width="6.7109375" style="948" customWidth="1"/>
    <col min="1795" max="1795" width="50.7109375" style="948" customWidth="1"/>
    <col min="1796" max="1796" width="4.7109375" style="948" customWidth="1"/>
    <col min="1797" max="1797" width="6.7109375" style="948" customWidth="1"/>
    <col min="1798" max="1803" width="12.7109375" style="948" customWidth="1"/>
    <col min="1804" max="1805" width="11.85546875" style="948" customWidth="1"/>
    <col min="1806" max="1806" width="4.7109375" style="948" customWidth="1"/>
    <col min="1807" max="2048" width="9" style="948"/>
    <col min="2049" max="2049" width="3.5703125" style="948" customWidth="1"/>
    <col min="2050" max="2050" width="6.7109375" style="948" customWidth="1"/>
    <col min="2051" max="2051" width="50.7109375" style="948" customWidth="1"/>
    <col min="2052" max="2052" width="4.7109375" style="948" customWidth="1"/>
    <col min="2053" max="2053" width="6.7109375" style="948" customWidth="1"/>
    <col min="2054" max="2059" width="12.7109375" style="948" customWidth="1"/>
    <col min="2060" max="2061" width="11.85546875" style="948" customWidth="1"/>
    <col min="2062" max="2062" width="4.7109375" style="948" customWidth="1"/>
    <col min="2063" max="2304" width="9" style="948"/>
    <col min="2305" max="2305" width="3.5703125" style="948" customWidth="1"/>
    <col min="2306" max="2306" width="6.7109375" style="948" customWidth="1"/>
    <col min="2307" max="2307" width="50.7109375" style="948" customWidth="1"/>
    <col min="2308" max="2308" width="4.7109375" style="948" customWidth="1"/>
    <col min="2309" max="2309" width="6.7109375" style="948" customWidth="1"/>
    <col min="2310" max="2315" width="12.7109375" style="948" customWidth="1"/>
    <col min="2316" max="2317" width="11.85546875" style="948" customWidth="1"/>
    <col min="2318" max="2318" width="4.7109375" style="948" customWidth="1"/>
    <col min="2319" max="2560" width="9" style="948"/>
    <col min="2561" max="2561" width="3.5703125" style="948" customWidth="1"/>
    <col min="2562" max="2562" width="6.7109375" style="948" customWidth="1"/>
    <col min="2563" max="2563" width="50.7109375" style="948" customWidth="1"/>
    <col min="2564" max="2564" width="4.7109375" style="948" customWidth="1"/>
    <col min="2565" max="2565" width="6.7109375" style="948" customWidth="1"/>
    <col min="2566" max="2571" width="12.7109375" style="948" customWidth="1"/>
    <col min="2572" max="2573" width="11.85546875" style="948" customWidth="1"/>
    <col min="2574" max="2574" width="4.7109375" style="948" customWidth="1"/>
    <col min="2575" max="2816" width="9" style="948"/>
    <col min="2817" max="2817" width="3.5703125" style="948" customWidth="1"/>
    <col min="2818" max="2818" width="6.7109375" style="948" customWidth="1"/>
    <col min="2819" max="2819" width="50.7109375" style="948" customWidth="1"/>
    <col min="2820" max="2820" width="4.7109375" style="948" customWidth="1"/>
    <col min="2821" max="2821" width="6.7109375" style="948" customWidth="1"/>
    <col min="2822" max="2827" width="12.7109375" style="948" customWidth="1"/>
    <col min="2828" max="2829" width="11.85546875" style="948" customWidth="1"/>
    <col min="2830" max="2830" width="4.7109375" style="948" customWidth="1"/>
    <col min="2831" max="3072" width="9" style="948"/>
    <col min="3073" max="3073" width="3.5703125" style="948" customWidth="1"/>
    <col min="3074" max="3074" width="6.7109375" style="948" customWidth="1"/>
    <col min="3075" max="3075" width="50.7109375" style="948" customWidth="1"/>
    <col min="3076" max="3076" width="4.7109375" style="948" customWidth="1"/>
    <col min="3077" max="3077" width="6.7109375" style="948" customWidth="1"/>
    <col min="3078" max="3083" width="12.7109375" style="948" customWidth="1"/>
    <col min="3084" max="3085" width="11.85546875" style="948" customWidth="1"/>
    <col min="3086" max="3086" width="4.7109375" style="948" customWidth="1"/>
    <col min="3087" max="3328" width="9" style="948"/>
    <col min="3329" max="3329" width="3.5703125" style="948" customWidth="1"/>
    <col min="3330" max="3330" width="6.7109375" style="948" customWidth="1"/>
    <col min="3331" max="3331" width="50.7109375" style="948" customWidth="1"/>
    <col min="3332" max="3332" width="4.7109375" style="948" customWidth="1"/>
    <col min="3333" max="3333" width="6.7109375" style="948" customWidth="1"/>
    <col min="3334" max="3339" width="12.7109375" style="948" customWidth="1"/>
    <col min="3340" max="3341" width="11.85546875" style="948" customWidth="1"/>
    <col min="3342" max="3342" width="4.7109375" style="948" customWidth="1"/>
    <col min="3343" max="3584" width="9" style="948"/>
    <col min="3585" max="3585" width="3.5703125" style="948" customWidth="1"/>
    <col min="3586" max="3586" width="6.7109375" style="948" customWidth="1"/>
    <col min="3587" max="3587" width="50.7109375" style="948" customWidth="1"/>
    <col min="3588" max="3588" width="4.7109375" style="948" customWidth="1"/>
    <col min="3589" max="3589" width="6.7109375" style="948" customWidth="1"/>
    <col min="3590" max="3595" width="12.7109375" style="948" customWidth="1"/>
    <col min="3596" max="3597" width="11.85546875" style="948" customWidth="1"/>
    <col min="3598" max="3598" width="4.7109375" style="948" customWidth="1"/>
    <col min="3599" max="3840" width="9" style="948"/>
    <col min="3841" max="3841" width="3.5703125" style="948" customWidth="1"/>
    <col min="3842" max="3842" width="6.7109375" style="948" customWidth="1"/>
    <col min="3843" max="3843" width="50.7109375" style="948" customWidth="1"/>
    <col min="3844" max="3844" width="4.7109375" style="948" customWidth="1"/>
    <col min="3845" max="3845" width="6.7109375" style="948" customWidth="1"/>
    <col min="3846" max="3851" width="12.7109375" style="948" customWidth="1"/>
    <col min="3852" max="3853" width="11.85546875" style="948" customWidth="1"/>
    <col min="3854" max="3854" width="4.7109375" style="948" customWidth="1"/>
    <col min="3855" max="4096" width="9" style="948"/>
    <col min="4097" max="4097" width="3.5703125" style="948" customWidth="1"/>
    <col min="4098" max="4098" width="6.7109375" style="948" customWidth="1"/>
    <col min="4099" max="4099" width="50.7109375" style="948" customWidth="1"/>
    <col min="4100" max="4100" width="4.7109375" style="948" customWidth="1"/>
    <col min="4101" max="4101" width="6.7109375" style="948" customWidth="1"/>
    <col min="4102" max="4107" width="12.7109375" style="948" customWidth="1"/>
    <col min="4108" max="4109" width="11.85546875" style="948" customWidth="1"/>
    <col min="4110" max="4110" width="4.7109375" style="948" customWidth="1"/>
    <col min="4111" max="4352" width="9" style="948"/>
    <col min="4353" max="4353" width="3.5703125" style="948" customWidth="1"/>
    <col min="4354" max="4354" width="6.7109375" style="948" customWidth="1"/>
    <col min="4355" max="4355" width="50.7109375" style="948" customWidth="1"/>
    <col min="4356" max="4356" width="4.7109375" style="948" customWidth="1"/>
    <col min="4357" max="4357" width="6.7109375" style="948" customWidth="1"/>
    <col min="4358" max="4363" width="12.7109375" style="948" customWidth="1"/>
    <col min="4364" max="4365" width="11.85546875" style="948" customWidth="1"/>
    <col min="4366" max="4366" width="4.7109375" style="948" customWidth="1"/>
    <col min="4367" max="4608" width="9" style="948"/>
    <col min="4609" max="4609" width="3.5703125" style="948" customWidth="1"/>
    <col min="4610" max="4610" width="6.7109375" style="948" customWidth="1"/>
    <col min="4611" max="4611" width="50.7109375" style="948" customWidth="1"/>
    <col min="4612" max="4612" width="4.7109375" style="948" customWidth="1"/>
    <col min="4613" max="4613" width="6.7109375" style="948" customWidth="1"/>
    <col min="4614" max="4619" width="12.7109375" style="948" customWidth="1"/>
    <col min="4620" max="4621" width="11.85546875" style="948" customWidth="1"/>
    <col min="4622" max="4622" width="4.7109375" style="948" customWidth="1"/>
    <col min="4623" max="4864" width="9" style="948"/>
    <col min="4865" max="4865" width="3.5703125" style="948" customWidth="1"/>
    <col min="4866" max="4866" width="6.7109375" style="948" customWidth="1"/>
    <col min="4867" max="4867" width="50.7109375" style="948" customWidth="1"/>
    <col min="4868" max="4868" width="4.7109375" style="948" customWidth="1"/>
    <col min="4869" max="4869" width="6.7109375" style="948" customWidth="1"/>
    <col min="4870" max="4875" width="12.7109375" style="948" customWidth="1"/>
    <col min="4876" max="4877" width="11.85546875" style="948" customWidth="1"/>
    <col min="4878" max="4878" width="4.7109375" style="948" customWidth="1"/>
    <col min="4879" max="5120" width="9" style="948"/>
    <col min="5121" max="5121" width="3.5703125" style="948" customWidth="1"/>
    <col min="5122" max="5122" width="6.7109375" style="948" customWidth="1"/>
    <col min="5123" max="5123" width="50.7109375" style="948" customWidth="1"/>
    <col min="5124" max="5124" width="4.7109375" style="948" customWidth="1"/>
    <col min="5125" max="5125" width="6.7109375" style="948" customWidth="1"/>
    <col min="5126" max="5131" width="12.7109375" style="948" customWidth="1"/>
    <col min="5132" max="5133" width="11.85546875" style="948" customWidth="1"/>
    <col min="5134" max="5134" width="4.7109375" style="948" customWidth="1"/>
    <col min="5135" max="5376" width="9" style="948"/>
    <col min="5377" max="5377" width="3.5703125" style="948" customWidth="1"/>
    <col min="5378" max="5378" width="6.7109375" style="948" customWidth="1"/>
    <col min="5379" max="5379" width="50.7109375" style="948" customWidth="1"/>
    <col min="5380" max="5380" width="4.7109375" style="948" customWidth="1"/>
    <col min="5381" max="5381" width="6.7109375" style="948" customWidth="1"/>
    <col min="5382" max="5387" width="12.7109375" style="948" customWidth="1"/>
    <col min="5388" max="5389" width="11.85546875" style="948" customWidth="1"/>
    <col min="5390" max="5390" width="4.7109375" style="948" customWidth="1"/>
    <col min="5391" max="5632" width="9" style="948"/>
    <col min="5633" max="5633" width="3.5703125" style="948" customWidth="1"/>
    <col min="5634" max="5634" width="6.7109375" style="948" customWidth="1"/>
    <col min="5635" max="5635" width="50.7109375" style="948" customWidth="1"/>
    <col min="5636" max="5636" width="4.7109375" style="948" customWidth="1"/>
    <col min="5637" max="5637" width="6.7109375" style="948" customWidth="1"/>
    <col min="5638" max="5643" width="12.7109375" style="948" customWidth="1"/>
    <col min="5644" max="5645" width="11.85546875" style="948" customWidth="1"/>
    <col min="5646" max="5646" width="4.7109375" style="948" customWidth="1"/>
    <col min="5647" max="5888" width="9" style="948"/>
    <col min="5889" max="5889" width="3.5703125" style="948" customWidth="1"/>
    <col min="5890" max="5890" width="6.7109375" style="948" customWidth="1"/>
    <col min="5891" max="5891" width="50.7109375" style="948" customWidth="1"/>
    <col min="5892" max="5892" width="4.7109375" style="948" customWidth="1"/>
    <col min="5893" max="5893" width="6.7109375" style="948" customWidth="1"/>
    <col min="5894" max="5899" width="12.7109375" style="948" customWidth="1"/>
    <col min="5900" max="5901" width="11.85546875" style="948" customWidth="1"/>
    <col min="5902" max="5902" width="4.7109375" style="948" customWidth="1"/>
    <col min="5903" max="6144" width="9" style="948"/>
    <col min="6145" max="6145" width="3.5703125" style="948" customWidth="1"/>
    <col min="6146" max="6146" width="6.7109375" style="948" customWidth="1"/>
    <col min="6147" max="6147" width="50.7109375" style="948" customWidth="1"/>
    <col min="6148" max="6148" width="4.7109375" style="948" customWidth="1"/>
    <col min="6149" max="6149" width="6.7109375" style="948" customWidth="1"/>
    <col min="6150" max="6155" width="12.7109375" style="948" customWidth="1"/>
    <col min="6156" max="6157" width="11.85546875" style="948" customWidth="1"/>
    <col min="6158" max="6158" width="4.7109375" style="948" customWidth="1"/>
    <col min="6159" max="6400" width="9" style="948"/>
    <col min="6401" max="6401" width="3.5703125" style="948" customWidth="1"/>
    <col min="6402" max="6402" width="6.7109375" style="948" customWidth="1"/>
    <col min="6403" max="6403" width="50.7109375" style="948" customWidth="1"/>
    <col min="6404" max="6404" width="4.7109375" style="948" customWidth="1"/>
    <col min="6405" max="6405" width="6.7109375" style="948" customWidth="1"/>
    <col min="6406" max="6411" width="12.7109375" style="948" customWidth="1"/>
    <col min="6412" max="6413" width="11.85546875" style="948" customWidth="1"/>
    <col min="6414" max="6414" width="4.7109375" style="948" customWidth="1"/>
    <col min="6415" max="6656" width="9" style="948"/>
    <col min="6657" max="6657" width="3.5703125" style="948" customWidth="1"/>
    <col min="6658" max="6658" width="6.7109375" style="948" customWidth="1"/>
    <col min="6659" max="6659" width="50.7109375" style="948" customWidth="1"/>
    <col min="6660" max="6660" width="4.7109375" style="948" customWidth="1"/>
    <col min="6661" max="6661" width="6.7109375" style="948" customWidth="1"/>
    <col min="6662" max="6667" width="12.7109375" style="948" customWidth="1"/>
    <col min="6668" max="6669" width="11.85546875" style="948" customWidth="1"/>
    <col min="6670" max="6670" width="4.7109375" style="948" customWidth="1"/>
    <col min="6671" max="6912" width="9" style="948"/>
    <col min="6913" max="6913" width="3.5703125" style="948" customWidth="1"/>
    <col min="6914" max="6914" width="6.7109375" style="948" customWidth="1"/>
    <col min="6915" max="6915" width="50.7109375" style="948" customWidth="1"/>
    <col min="6916" max="6916" width="4.7109375" style="948" customWidth="1"/>
    <col min="6917" max="6917" width="6.7109375" style="948" customWidth="1"/>
    <col min="6918" max="6923" width="12.7109375" style="948" customWidth="1"/>
    <col min="6924" max="6925" width="11.85546875" style="948" customWidth="1"/>
    <col min="6926" max="6926" width="4.7109375" style="948" customWidth="1"/>
    <col min="6927" max="7168" width="9" style="948"/>
    <col min="7169" max="7169" width="3.5703125" style="948" customWidth="1"/>
    <col min="7170" max="7170" width="6.7109375" style="948" customWidth="1"/>
    <col min="7171" max="7171" width="50.7109375" style="948" customWidth="1"/>
    <col min="7172" max="7172" width="4.7109375" style="948" customWidth="1"/>
    <col min="7173" max="7173" width="6.7109375" style="948" customWidth="1"/>
    <col min="7174" max="7179" width="12.7109375" style="948" customWidth="1"/>
    <col min="7180" max="7181" width="11.85546875" style="948" customWidth="1"/>
    <col min="7182" max="7182" width="4.7109375" style="948" customWidth="1"/>
    <col min="7183" max="7424" width="9" style="948"/>
    <col min="7425" max="7425" width="3.5703125" style="948" customWidth="1"/>
    <col min="7426" max="7426" width="6.7109375" style="948" customWidth="1"/>
    <col min="7427" max="7427" width="50.7109375" style="948" customWidth="1"/>
    <col min="7428" max="7428" width="4.7109375" style="948" customWidth="1"/>
    <col min="7429" max="7429" width="6.7109375" style="948" customWidth="1"/>
    <col min="7430" max="7435" width="12.7109375" style="948" customWidth="1"/>
    <col min="7436" max="7437" width="11.85546875" style="948" customWidth="1"/>
    <col min="7438" max="7438" width="4.7109375" style="948" customWidth="1"/>
    <col min="7439" max="7680" width="9" style="948"/>
    <col min="7681" max="7681" width="3.5703125" style="948" customWidth="1"/>
    <col min="7682" max="7682" width="6.7109375" style="948" customWidth="1"/>
    <col min="7683" max="7683" width="50.7109375" style="948" customWidth="1"/>
    <col min="7684" max="7684" width="4.7109375" style="948" customWidth="1"/>
    <col min="7685" max="7685" width="6.7109375" style="948" customWidth="1"/>
    <col min="7686" max="7691" width="12.7109375" style="948" customWidth="1"/>
    <col min="7692" max="7693" width="11.85546875" style="948" customWidth="1"/>
    <col min="7694" max="7694" width="4.7109375" style="948" customWidth="1"/>
    <col min="7695" max="7936" width="9" style="948"/>
    <col min="7937" max="7937" width="3.5703125" style="948" customWidth="1"/>
    <col min="7938" max="7938" width="6.7109375" style="948" customWidth="1"/>
    <col min="7939" max="7939" width="50.7109375" style="948" customWidth="1"/>
    <col min="7940" max="7940" width="4.7109375" style="948" customWidth="1"/>
    <col min="7941" max="7941" width="6.7109375" style="948" customWidth="1"/>
    <col min="7942" max="7947" width="12.7109375" style="948" customWidth="1"/>
    <col min="7948" max="7949" width="11.85546875" style="948" customWidth="1"/>
    <col min="7950" max="7950" width="4.7109375" style="948" customWidth="1"/>
    <col min="7951" max="8192" width="9" style="948"/>
    <col min="8193" max="8193" width="3.5703125" style="948" customWidth="1"/>
    <col min="8194" max="8194" width="6.7109375" style="948" customWidth="1"/>
    <col min="8195" max="8195" width="50.7109375" style="948" customWidth="1"/>
    <col min="8196" max="8196" width="4.7109375" style="948" customWidth="1"/>
    <col min="8197" max="8197" width="6.7109375" style="948" customWidth="1"/>
    <col min="8198" max="8203" width="12.7109375" style="948" customWidth="1"/>
    <col min="8204" max="8205" width="11.85546875" style="948" customWidth="1"/>
    <col min="8206" max="8206" width="4.7109375" style="948" customWidth="1"/>
    <col min="8207" max="8448" width="9" style="948"/>
    <col min="8449" max="8449" width="3.5703125" style="948" customWidth="1"/>
    <col min="8450" max="8450" width="6.7109375" style="948" customWidth="1"/>
    <col min="8451" max="8451" width="50.7109375" style="948" customWidth="1"/>
    <col min="8452" max="8452" width="4.7109375" style="948" customWidth="1"/>
    <col min="8453" max="8453" width="6.7109375" style="948" customWidth="1"/>
    <col min="8454" max="8459" width="12.7109375" style="948" customWidth="1"/>
    <col min="8460" max="8461" width="11.85546875" style="948" customWidth="1"/>
    <col min="8462" max="8462" width="4.7109375" style="948" customWidth="1"/>
    <col min="8463" max="8704" width="9" style="948"/>
    <col min="8705" max="8705" width="3.5703125" style="948" customWidth="1"/>
    <col min="8706" max="8706" width="6.7109375" style="948" customWidth="1"/>
    <col min="8707" max="8707" width="50.7109375" style="948" customWidth="1"/>
    <col min="8708" max="8708" width="4.7109375" style="948" customWidth="1"/>
    <col min="8709" max="8709" width="6.7109375" style="948" customWidth="1"/>
    <col min="8710" max="8715" width="12.7109375" style="948" customWidth="1"/>
    <col min="8716" max="8717" width="11.85546875" style="948" customWidth="1"/>
    <col min="8718" max="8718" width="4.7109375" style="948" customWidth="1"/>
    <col min="8719" max="8960" width="9" style="948"/>
    <col min="8961" max="8961" width="3.5703125" style="948" customWidth="1"/>
    <col min="8962" max="8962" width="6.7109375" style="948" customWidth="1"/>
    <col min="8963" max="8963" width="50.7109375" style="948" customWidth="1"/>
    <col min="8964" max="8964" width="4.7109375" style="948" customWidth="1"/>
    <col min="8965" max="8965" width="6.7109375" style="948" customWidth="1"/>
    <col min="8966" max="8971" width="12.7109375" style="948" customWidth="1"/>
    <col min="8972" max="8973" width="11.85546875" style="948" customWidth="1"/>
    <col min="8974" max="8974" width="4.7109375" style="948" customWidth="1"/>
    <col min="8975" max="9216" width="9" style="948"/>
    <col min="9217" max="9217" width="3.5703125" style="948" customWidth="1"/>
    <col min="9218" max="9218" width="6.7109375" style="948" customWidth="1"/>
    <col min="9219" max="9219" width="50.7109375" style="948" customWidth="1"/>
    <col min="9220" max="9220" width="4.7109375" style="948" customWidth="1"/>
    <col min="9221" max="9221" width="6.7109375" style="948" customWidth="1"/>
    <col min="9222" max="9227" width="12.7109375" style="948" customWidth="1"/>
    <col min="9228" max="9229" width="11.85546875" style="948" customWidth="1"/>
    <col min="9230" max="9230" width="4.7109375" style="948" customWidth="1"/>
    <col min="9231" max="9472" width="9" style="948"/>
    <col min="9473" max="9473" width="3.5703125" style="948" customWidth="1"/>
    <col min="9474" max="9474" width="6.7109375" style="948" customWidth="1"/>
    <col min="9475" max="9475" width="50.7109375" style="948" customWidth="1"/>
    <col min="9476" max="9476" width="4.7109375" style="948" customWidth="1"/>
    <col min="9477" max="9477" width="6.7109375" style="948" customWidth="1"/>
    <col min="9478" max="9483" width="12.7109375" style="948" customWidth="1"/>
    <col min="9484" max="9485" width="11.85546875" style="948" customWidth="1"/>
    <col min="9486" max="9486" width="4.7109375" style="948" customWidth="1"/>
    <col min="9487" max="9728" width="9" style="948"/>
    <col min="9729" max="9729" width="3.5703125" style="948" customWidth="1"/>
    <col min="9730" max="9730" width="6.7109375" style="948" customWidth="1"/>
    <col min="9731" max="9731" width="50.7109375" style="948" customWidth="1"/>
    <col min="9732" max="9732" width="4.7109375" style="948" customWidth="1"/>
    <col min="9733" max="9733" width="6.7109375" style="948" customWidth="1"/>
    <col min="9734" max="9739" width="12.7109375" style="948" customWidth="1"/>
    <col min="9740" max="9741" width="11.85546875" style="948" customWidth="1"/>
    <col min="9742" max="9742" width="4.7109375" style="948" customWidth="1"/>
    <col min="9743" max="9984" width="9" style="948"/>
    <col min="9985" max="9985" width="3.5703125" style="948" customWidth="1"/>
    <col min="9986" max="9986" width="6.7109375" style="948" customWidth="1"/>
    <col min="9987" max="9987" width="50.7109375" style="948" customWidth="1"/>
    <col min="9988" max="9988" width="4.7109375" style="948" customWidth="1"/>
    <col min="9989" max="9989" width="6.7109375" style="948" customWidth="1"/>
    <col min="9990" max="9995" width="12.7109375" style="948" customWidth="1"/>
    <col min="9996" max="9997" width="11.85546875" style="948" customWidth="1"/>
    <col min="9998" max="9998" width="4.7109375" style="948" customWidth="1"/>
    <col min="9999" max="10240" width="9" style="948"/>
    <col min="10241" max="10241" width="3.5703125" style="948" customWidth="1"/>
    <col min="10242" max="10242" width="6.7109375" style="948" customWidth="1"/>
    <col min="10243" max="10243" width="50.7109375" style="948" customWidth="1"/>
    <col min="10244" max="10244" width="4.7109375" style="948" customWidth="1"/>
    <col min="10245" max="10245" width="6.7109375" style="948" customWidth="1"/>
    <col min="10246" max="10251" width="12.7109375" style="948" customWidth="1"/>
    <col min="10252" max="10253" width="11.85546875" style="948" customWidth="1"/>
    <col min="10254" max="10254" width="4.7109375" style="948" customWidth="1"/>
    <col min="10255" max="10496" width="9" style="948"/>
    <col min="10497" max="10497" width="3.5703125" style="948" customWidth="1"/>
    <col min="10498" max="10498" width="6.7109375" style="948" customWidth="1"/>
    <col min="10499" max="10499" width="50.7109375" style="948" customWidth="1"/>
    <col min="10500" max="10500" width="4.7109375" style="948" customWidth="1"/>
    <col min="10501" max="10501" width="6.7109375" style="948" customWidth="1"/>
    <col min="10502" max="10507" width="12.7109375" style="948" customWidth="1"/>
    <col min="10508" max="10509" width="11.85546875" style="948" customWidth="1"/>
    <col min="10510" max="10510" width="4.7109375" style="948" customWidth="1"/>
    <col min="10511" max="10752" width="9" style="948"/>
    <col min="10753" max="10753" width="3.5703125" style="948" customWidth="1"/>
    <col min="10754" max="10754" width="6.7109375" style="948" customWidth="1"/>
    <col min="10755" max="10755" width="50.7109375" style="948" customWidth="1"/>
    <col min="10756" max="10756" width="4.7109375" style="948" customWidth="1"/>
    <col min="10757" max="10757" width="6.7109375" style="948" customWidth="1"/>
    <col min="10758" max="10763" width="12.7109375" style="948" customWidth="1"/>
    <col min="10764" max="10765" width="11.85546875" style="948" customWidth="1"/>
    <col min="10766" max="10766" width="4.7109375" style="948" customWidth="1"/>
    <col min="10767" max="11008" width="9" style="948"/>
    <col min="11009" max="11009" width="3.5703125" style="948" customWidth="1"/>
    <col min="11010" max="11010" width="6.7109375" style="948" customWidth="1"/>
    <col min="11011" max="11011" width="50.7109375" style="948" customWidth="1"/>
    <col min="11012" max="11012" width="4.7109375" style="948" customWidth="1"/>
    <col min="11013" max="11013" width="6.7109375" style="948" customWidth="1"/>
    <col min="11014" max="11019" width="12.7109375" style="948" customWidth="1"/>
    <col min="11020" max="11021" width="11.85546875" style="948" customWidth="1"/>
    <col min="11022" max="11022" width="4.7109375" style="948" customWidth="1"/>
    <col min="11023" max="11264" width="9" style="948"/>
    <col min="11265" max="11265" width="3.5703125" style="948" customWidth="1"/>
    <col min="11266" max="11266" width="6.7109375" style="948" customWidth="1"/>
    <col min="11267" max="11267" width="50.7109375" style="948" customWidth="1"/>
    <col min="11268" max="11268" width="4.7109375" style="948" customWidth="1"/>
    <col min="11269" max="11269" width="6.7109375" style="948" customWidth="1"/>
    <col min="11270" max="11275" width="12.7109375" style="948" customWidth="1"/>
    <col min="11276" max="11277" width="11.85546875" style="948" customWidth="1"/>
    <col min="11278" max="11278" width="4.7109375" style="948" customWidth="1"/>
    <col min="11279" max="11520" width="9" style="948"/>
    <col min="11521" max="11521" width="3.5703125" style="948" customWidth="1"/>
    <col min="11522" max="11522" width="6.7109375" style="948" customWidth="1"/>
    <col min="11523" max="11523" width="50.7109375" style="948" customWidth="1"/>
    <col min="11524" max="11524" width="4.7109375" style="948" customWidth="1"/>
    <col min="11525" max="11525" width="6.7109375" style="948" customWidth="1"/>
    <col min="11526" max="11531" width="12.7109375" style="948" customWidth="1"/>
    <col min="11532" max="11533" width="11.85546875" style="948" customWidth="1"/>
    <col min="11534" max="11534" width="4.7109375" style="948" customWidth="1"/>
    <col min="11535" max="11776" width="9" style="948"/>
    <col min="11777" max="11777" width="3.5703125" style="948" customWidth="1"/>
    <col min="11778" max="11778" width="6.7109375" style="948" customWidth="1"/>
    <col min="11779" max="11779" width="50.7109375" style="948" customWidth="1"/>
    <col min="11780" max="11780" width="4.7109375" style="948" customWidth="1"/>
    <col min="11781" max="11781" width="6.7109375" style="948" customWidth="1"/>
    <col min="11782" max="11787" width="12.7109375" style="948" customWidth="1"/>
    <col min="11788" max="11789" width="11.85546875" style="948" customWidth="1"/>
    <col min="11790" max="11790" width="4.7109375" style="948" customWidth="1"/>
    <col min="11791" max="12032" width="9" style="948"/>
    <col min="12033" max="12033" width="3.5703125" style="948" customWidth="1"/>
    <col min="12034" max="12034" width="6.7109375" style="948" customWidth="1"/>
    <col min="12035" max="12035" width="50.7109375" style="948" customWidth="1"/>
    <col min="12036" max="12036" width="4.7109375" style="948" customWidth="1"/>
    <col min="12037" max="12037" width="6.7109375" style="948" customWidth="1"/>
    <col min="12038" max="12043" width="12.7109375" style="948" customWidth="1"/>
    <col min="12044" max="12045" width="11.85546875" style="948" customWidth="1"/>
    <col min="12046" max="12046" width="4.7109375" style="948" customWidth="1"/>
    <col min="12047" max="12288" width="9" style="948"/>
    <col min="12289" max="12289" width="3.5703125" style="948" customWidth="1"/>
    <col min="12290" max="12290" width="6.7109375" style="948" customWidth="1"/>
    <col min="12291" max="12291" width="50.7109375" style="948" customWidth="1"/>
    <col min="12292" max="12292" width="4.7109375" style="948" customWidth="1"/>
    <col min="12293" max="12293" width="6.7109375" style="948" customWidth="1"/>
    <col min="12294" max="12299" width="12.7109375" style="948" customWidth="1"/>
    <col min="12300" max="12301" width="11.85546875" style="948" customWidth="1"/>
    <col min="12302" max="12302" width="4.7109375" style="948" customWidth="1"/>
    <col min="12303" max="12544" width="9" style="948"/>
    <col min="12545" max="12545" width="3.5703125" style="948" customWidth="1"/>
    <col min="12546" max="12546" width="6.7109375" style="948" customWidth="1"/>
    <col min="12547" max="12547" width="50.7109375" style="948" customWidth="1"/>
    <col min="12548" max="12548" width="4.7109375" style="948" customWidth="1"/>
    <col min="12549" max="12549" width="6.7109375" style="948" customWidth="1"/>
    <col min="12550" max="12555" width="12.7109375" style="948" customWidth="1"/>
    <col min="12556" max="12557" width="11.85546875" style="948" customWidth="1"/>
    <col min="12558" max="12558" width="4.7109375" style="948" customWidth="1"/>
    <col min="12559" max="12800" width="9" style="948"/>
    <col min="12801" max="12801" width="3.5703125" style="948" customWidth="1"/>
    <col min="12802" max="12802" width="6.7109375" style="948" customWidth="1"/>
    <col min="12803" max="12803" width="50.7109375" style="948" customWidth="1"/>
    <col min="12804" max="12804" width="4.7109375" style="948" customWidth="1"/>
    <col min="12805" max="12805" width="6.7109375" style="948" customWidth="1"/>
    <col min="12806" max="12811" width="12.7109375" style="948" customWidth="1"/>
    <col min="12812" max="12813" width="11.85546875" style="948" customWidth="1"/>
    <col min="12814" max="12814" width="4.7109375" style="948" customWidth="1"/>
    <col min="12815" max="13056" width="9" style="948"/>
    <col min="13057" max="13057" width="3.5703125" style="948" customWidth="1"/>
    <col min="13058" max="13058" width="6.7109375" style="948" customWidth="1"/>
    <col min="13059" max="13059" width="50.7109375" style="948" customWidth="1"/>
    <col min="13060" max="13060" width="4.7109375" style="948" customWidth="1"/>
    <col min="13061" max="13061" width="6.7109375" style="948" customWidth="1"/>
    <col min="13062" max="13067" width="12.7109375" style="948" customWidth="1"/>
    <col min="13068" max="13069" width="11.85546875" style="948" customWidth="1"/>
    <col min="13070" max="13070" width="4.7109375" style="948" customWidth="1"/>
    <col min="13071" max="13312" width="9" style="948"/>
    <col min="13313" max="13313" width="3.5703125" style="948" customWidth="1"/>
    <col min="13314" max="13314" width="6.7109375" style="948" customWidth="1"/>
    <col min="13315" max="13315" width="50.7109375" style="948" customWidth="1"/>
    <col min="13316" max="13316" width="4.7109375" style="948" customWidth="1"/>
    <col min="13317" max="13317" width="6.7109375" style="948" customWidth="1"/>
    <col min="13318" max="13323" width="12.7109375" style="948" customWidth="1"/>
    <col min="13324" max="13325" width="11.85546875" style="948" customWidth="1"/>
    <col min="13326" max="13326" width="4.7109375" style="948" customWidth="1"/>
    <col min="13327" max="13568" width="9" style="948"/>
    <col min="13569" max="13569" width="3.5703125" style="948" customWidth="1"/>
    <col min="13570" max="13570" width="6.7109375" style="948" customWidth="1"/>
    <col min="13571" max="13571" width="50.7109375" style="948" customWidth="1"/>
    <col min="13572" max="13572" width="4.7109375" style="948" customWidth="1"/>
    <col min="13573" max="13573" width="6.7109375" style="948" customWidth="1"/>
    <col min="13574" max="13579" width="12.7109375" style="948" customWidth="1"/>
    <col min="13580" max="13581" width="11.85546875" style="948" customWidth="1"/>
    <col min="13582" max="13582" width="4.7109375" style="948" customWidth="1"/>
    <col min="13583" max="13824" width="9" style="948"/>
    <col min="13825" max="13825" width="3.5703125" style="948" customWidth="1"/>
    <col min="13826" max="13826" width="6.7109375" style="948" customWidth="1"/>
    <col min="13827" max="13827" width="50.7109375" style="948" customWidth="1"/>
    <col min="13828" max="13828" width="4.7109375" style="948" customWidth="1"/>
    <col min="13829" max="13829" width="6.7109375" style="948" customWidth="1"/>
    <col min="13830" max="13835" width="12.7109375" style="948" customWidth="1"/>
    <col min="13836" max="13837" width="11.85546875" style="948" customWidth="1"/>
    <col min="13838" max="13838" width="4.7109375" style="948" customWidth="1"/>
    <col min="13839" max="14080" width="9" style="948"/>
    <col min="14081" max="14081" width="3.5703125" style="948" customWidth="1"/>
    <col min="14082" max="14082" width="6.7109375" style="948" customWidth="1"/>
    <col min="14083" max="14083" width="50.7109375" style="948" customWidth="1"/>
    <col min="14084" max="14084" width="4.7109375" style="948" customWidth="1"/>
    <col min="14085" max="14085" width="6.7109375" style="948" customWidth="1"/>
    <col min="14086" max="14091" width="12.7109375" style="948" customWidth="1"/>
    <col min="14092" max="14093" width="11.85546875" style="948" customWidth="1"/>
    <col min="14094" max="14094" width="4.7109375" style="948" customWidth="1"/>
    <col min="14095" max="14336" width="9" style="948"/>
    <col min="14337" max="14337" width="3.5703125" style="948" customWidth="1"/>
    <col min="14338" max="14338" width="6.7109375" style="948" customWidth="1"/>
    <col min="14339" max="14339" width="50.7109375" style="948" customWidth="1"/>
    <col min="14340" max="14340" width="4.7109375" style="948" customWidth="1"/>
    <col min="14341" max="14341" width="6.7109375" style="948" customWidth="1"/>
    <col min="14342" max="14347" width="12.7109375" style="948" customWidth="1"/>
    <col min="14348" max="14349" width="11.85546875" style="948" customWidth="1"/>
    <col min="14350" max="14350" width="4.7109375" style="948" customWidth="1"/>
    <col min="14351" max="14592" width="9" style="948"/>
    <col min="14593" max="14593" width="3.5703125" style="948" customWidth="1"/>
    <col min="14594" max="14594" width="6.7109375" style="948" customWidth="1"/>
    <col min="14595" max="14595" width="50.7109375" style="948" customWidth="1"/>
    <col min="14596" max="14596" width="4.7109375" style="948" customWidth="1"/>
    <col min="14597" max="14597" width="6.7109375" style="948" customWidth="1"/>
    <col min="14598" max="14603" width="12.7109375" style="948" customWidth="1"/>
    <col min="14604" max="14605" width="11.85546875" style="948" customWidth="1"/>
    <col min="14606" max="14606" width="4.7109375" style="948" customWidth="1"/>
    <col min="14607" max="14848" width="9" style="948"/>
    <col min="14849" max="14849" width="3.5703125" style="948" customWidth="1"/>
    <col min="14850" max="14850" width="6.7109375" style="948" customWidth="1"/>
    <col min="14851" max="14851" width="50.7109375" style="948" customWidth="1"/>
    <col min="14852" max="14852" width="4.7109375" style="948" customWidth="1"/>
    <col min="14853" max="14853" width="6.7109375" style="948" customWidth="1"/>
    <col min="14854" max="14859" width="12.7109375" style="948" customWidth="1"/>
    <col min="14860" max="14861" width="11.85546875" style="948" customWidth="1"/>
    <col min="14862" max="14862" width="4.7109375" style="948" customWidth="1"/>
    <col min="14863" max="15104" width="9" style="948"/>
    <col min="15105" max="15105" width="3.5703125" style="948" customWidth="1"/>
    <col min="15106" max="15106" width="6.7109375" style="948" customWidth="1"/>
    <col min="15107" max="15107" width="50.7109375" style="948" customWidth="1"/>
    <col min="15108" max="15108" width="4.7109375" style="948" customWidth="1"/>
    <col min="15109" max="15109" width="6.7109375" style="948" customWidth="1"/>
    <col min="15110" max="15115" width="12.7109375" style="948" customWidth="1"/>
    <col min="15116" max="15117" width="11.85546875" style="948" customWidth="1"/>
    <col min="15118" max="15118" width="4.7109375" style="948" customWidth="1"/>
    <col min="15119" max="15360" width="9" style="948"/>
    <col min="15361" max="15361" width="3.5703125" style="948" customWidth="1"/>
    <col min="15362" max="15362" width="6.7109375" style="948" customWidth="1"/>
    <col min="15363" max="15363" width="50.7109375" style="948" customWidth="1"/>
    <col min="15364" max="15364" width="4.7109375" style="948" customWidth="1"/>
    <col min="15365" max="15365" width="6.7109375" style="948" customWidth="1"/>
    <col min="15366" max="15371" width="12.7109375" style="948" customWidth="1"/>
    <col min="15372" max="15373" width="11.85546875" style="948" customWidth="1"/>
    <col min="15374" max="15374" width="4.7109375" style="948" customWidth="1"/>
    <col min="15375" max="15616" width="9" style="948"/>
    <col min="15617" max="15617" width="3.5703125" style="948" customWidth="1"/>
    <col min="15618" max="15618" width="6.7109375" style="948" customWidth="1"/>
    <col min="15619" max="15619" width="50.7109375" style="948" customWidth="1"/>
    <col min="15620" max="15620" width="4.7109375" style="948" customWidth="1"/>
    <col min="15621" max="15621" width="6.7109375" style="948" customWidth="1"/>
    <col min="15622" max="15627" width="12.7109375" style="948" customWidth="1"/>
    <col min="15628" max="15629" width="11.85546875" style="948" customWidth="1"/>
    <col min="15630" max="15630" width="4.7109375" style="948" customWidth="1"/>
    <col min="15631" max="15872" width="9" style="948"/>
    <col min="15873" max="15873" width="3.5703125" style="948" customWidth="1"/>
    <col min="15874" max="15874" width="6.7109375" style="948" customWidth="1"/>
    <col min="15875" max="15875" width="50.7109375" style="948" customWidth="1"/>
    <col min="15876" max="15876" width="4.7109375" style="948" customWidth="1"/>
    <col min="15877" max="15877" width="6.7109375" style="948" customWidth="1"/>
    <col min="15878" max="15883" width="12.7109375" style="948" customWidth="1"/>
    <col min="15884" max="15885" width="11.85546875" style="948" customWidth="1"/>
    <col min="15886" max="15886" width="4.7109375" style="948" customWidth="1"/>
    <col min="15887" max="16128" width="9" style="948"/>
    <col min="16129" max="16129" width="3.5703125" style="948" customWidth="1"/>
    <col min="16130" max="16130" width="6.7109375" style="948" customWidth="1"/>
    <col min="16131" max="16131" width="50.7109375" style="948" customWidth="1"/>
    <col min="16132" max="16132" width="4.7109375" style="948" customWidth="1"/>
    <col min="16133" max="16133" width="6.7109375" style="948" customWidth="1"/>
    <col min="16134" max="16139" width="12.7109375" style="948" customWidth="1"/>
    <col min="16140" max="16141" width="11.85546875" style="948" customWidth="1"/>
    <col min="16142" max="16142" width="4.7109375" style="948" customWidth="1"/>
    <col min="16143" max="16384" width="9" style="948"/>
  </cols>
  <sheetData>
    <row r="1" spans="1:16" s="829" customFormat="1" ht="15.75">
      <c r="A1" s="823" t="s">
        <v>694</v>
      </c>
      <c r="B1" s="824"/>
      <c r="C1" s="824"/>
      <c r="D1" s="825"/>
      <c r="E1" s="826"/>
      <c r="F1" s="827"/>
      <c r="G1" s="827"/>
      <c r="H1" s="824"/>
      <c r="I1" s="824"/>
      <c r="J1" s="824"/>
      <c r="K1" s="824"/>
      <c r="L1" s="824"/>
      <c r="M1" s="824"/>
      <c r="N1" s="828"/>
      <c r="O1" s="828"/>
      <c r="P1" s="828"/>
    </row>
    <row r="2" spans="1:16" s="831" customFormat="1" ht="11.25">
      <c r="A2" s="824" t="s">
        <v>1</v>
      </c>
      <c r="B2" s="824"/>
      <c r="C2" s="830" t="s">
        <v>474</v>
      </c>
      <c r="D2" s="825"/>
      <c r="E2" s="826"/>
      <c r="F2" s="827"/>
      <c r="G2" s="827"/>
      <c r="H2" s="824"/>
      <c r="I2" s="824"/>
      <c r="J2" s="824"/>
      <c r="K2" s="824"/>
      <c r="L2" s="824"/>
      <c r="M2" s="824"/>
      <c r="N2" s="828"/>
      <c r="O2" s="828"/>
      <c r="P2" s="828"/>
    </row>
    <row r="3" spans="1:16" s="831" customFormat="1" ht="11.25">
      <c r="A3" s="824" t="s">
        <v>102</v>
      </c>
      <c r="B3" s="824"/>
      <c r="C3" s="830" t="s">
        <v>550</v>
      </c>
      <c r="D3" s="825"/>
      <c r="E3" s="826"/>
      <c r="F3" s="827"/>
      <c r="G3" s="827" t="s">
        <v>2</v>
      </c>
      <c r="H3" s="830" t="s">
        <v>695</v>
      </c>
      <c r="I3" s="824"/>
      <c r="J3" s="830"/>
      <c r="K3" s="830"/>
      <c r="L3" s="824"/>
      <c r="M3" s="824"/>
      <c r="N3" s="828"/>
      <c r="O3" s="828"/>
      <c r="P3" s="828"/>
    </row>
    <row r="4" spans="1:16" s="831" customFormat="1" ht="11.25">
      <c r="A4" s="824" t="s">
        <v>104</v>
      </c>
      <c r="B4" s="824"/>
      <c r="C4" s="830" t="s">
        <v>696</v>
      </c>
      <c r="D4" s="825"/>
      <c r="E4" s="826"/>
      <c r="F4" s="827"/>
      <c r="G4" s="827" t="s">
        <v>3</v>
      </c>
      <c r="H4" s="830" t="s">
        <v>36</v>
      </c>
      <c r="I4" s="824"/>
      <c r="J4" s="830"/>
      <c r="K4" s="830"/>
      <c r="L4" s="824"/>
      <c r="M4" s="824"/>
      <c r="N4" s="828"/>
      <c r="O4" s="828"/>
      <c r="P4" s="828"/>
    </row>
    <row r="5" spans="1:16" s="831" customFormat="1" ht="11.25">
      <c r="A5" s="150" t="s">
        <v>105</v>
      </c>
      <c r="B5" s="151"/>
      <c r="C5" s="830" t="s">
        <v>196</v>
      </c>
      <c r="D5" s="825"/>
      <c r="E5" s="826"/>
      <c r="F5" s="827"/>
      <c r="G5" s="827"/>
      <c r="H5" s="824"/>
      <c r="I5" s="824"/>
      <c r="J5" s="824"/>
      <c r="K5" s="824"/>
      <c r="L5" s="824"/>
      <c r="M5" s="824"/>
      <c r="N5" s="828"/>
      <c r="O5" s="828"/>
      <c r="P5" s="828"/>
    </row>
    <row r="6" spans="1:16" s="829" customFormat="1" ht="33.75">
      <c r="A6" s="832" t="s">
        <v>106</v>
      </c>
      <c r="B6" s="833" t="s">
        <v>107</v>
      </c>
      <c r="C6" s="833" t="s">
        <v>5</v>
      </c>
      <c r="D6" s="833" t="s">
        <v>108</v>
      </c>
      <c r="E6" s="834" t="s">
        <v>109</v>
      </c>
      <c r="F6" s="835" t="s">
        <v>110</v>
      </c>
      <c r="G6" s="835" t="s">
        <v>111</v>
      </c>
      <c r="H6" s="833" t="s">
        <v>112</v>
      </c>
      <c r="I6" s="835" t="s">
        <v>113</v>
      </c>
      <c r="J6" s="835" t="s">
        <v>114</v>
      </c>
      <c r="K6" s="833" t="s">
        <v>91</v>
      </c>
      <c r="L6" s="833" t="s">
        <v>115</v>
      </c>
      <c r="M6" s="833" t="s">
        <v>116</v>
      </c>
      <c r="N6" s="828"/>
      <c r="O6" s="828"/>
      <c r="P6" s="828"/>
    </row>
    <row r="7" spans="1:16" s="829" customFormat="1">
      <c r="A7" s="836">
        <v>1</v>
      </c>
      <c r="B7" s="836">
        <v>2</v>
      </c>
      <c r="C7" s="836">
        <v>3</v>
      </c>
      <c r="D7" s="836">
        <v>4</v>
      </c>
      <c r="E7" s="836">
        <v>5</v>
      </c>
      <c r="F7" s="836">
        <v>6</v>
      </c>
      <c r="G7" s="836">
        <v>7</v>
      </c>
      <c r="H7" s="836">
        <v>8</v>
      </c>
      <c r="I7" s="836">
        <v>9</v>
      </c>
      <c r="J7" s="836">
        <v>10</v>
      </c>
      <c r="K7" s="836">
        <v>11</v>
      </c>
      <c r="L7" s="836">
        <v>12</v>
      </c>
      <c r="M7" s="836">
        <v>13</v>
      </c>
      <c r="N7" s="828"/>
      <c r="O7" s="828"/>
      <c r="P7" s="828"/>
    </row>
    <row r="8" spans="1:16" s="831" customFormat="1" ht="10.15" customHeight="1">
      <c r="A8" s="824"/>
      <c r="B8" s="824"/>
      <c r="C8" s="824"/>
      <c r="D8" s="825"/>
      <c r="E8" s="826"/>
      <c r="F8" s="827"/>
      <c r="G8" s="827"/>
      <c r="H8" s="824"/>
      <c r="I8" s="824"/>
      <c r="J8" s="824"/>
      <c r="K8" s="824"/>
      <c r="L8" s="824"/>
      <c r="M8" s="824"/>
      <c r="N8" s="828"/>
      <c r="O8" s="828"/>
      <c r="P8" s="828"/>
    </row>
    <row r="9" spans="1:16" s="845" customFormat="1" ht="10.15" customHeight="1" thickBot="1">
      <c r="A9" s="837"/>
      <c r="B9" s="838"/>
      <c r="C9" s="838" t="s">
        <v>117</v>
      </c>
      <c r="D9" s="839"/>
      <c r="E9" s="840"/>
      <c r="F9" s="841"/>
      <c r="G9" s="842"/>
      <c r="H9" s="843"/>
      <c r="I9" s="842"/>
      <c r="J9" s="843"/>
      <c r="K9" s="842">
        <f>SUBTOTAL(9,K10:K157)</f>
        <v>0</v>
      </c>
      <c r="L9" s="842">
        <f>SUBTOTAL(9,L10:L139)</f>
        <v>1437.9800000000002</v>
      </c>
      <c r="M9" s="842">
        <f>SUBTOTAL(9,M10:M139)</f>
        <v>3794.4999999999995</v>
      </c>
      <c r="N9" s="844"/>
      <c r="O9" s="844"/>
      <c r="P9" s="844"/>
    </row>
    <row r="10" spans="1:16" s="831" customFormat="1" ht="10.15" customHeight="1" thickBot="1">
      <c r="A10" s="846"/>
      <c r="B10" s="847">
        <v>1</v>
      </c>
      <c r="C10" s="848" t="s">
        <v>697</v>
      </c>
      <c r="D10" s="849"/>
      <c r="E10" s="850"/>
      <c r="F10" s="851"/>
      <c r="G10" s="852"/>
      <c r="H10" s="853"/>
      <c r="I10" s="852"/>
      <c r="J10" s="853"/>
      <c r="K10" s="852">
        <f>SUBTOTAL(9,K11:K43)</f>
        <v>0</v>
      </c>
      <c r="L10" s="852">
        <f>SUBTOTAL(9,L11:L43)</f>
        <v>1132</v>
      </c>
      <c r="M10" s="852">
        <f>SUBTOTAL(9,M11:M43)</f>
        <v>2428</v>
      </c>
      <c r="N10" s="828"/>
      <c r="O10" s="828"/>
      <c r="P10" s="828"/>
    </row>
    <row r="11" spans="1:16" s="831" customFormat="1" ht="10.15" customHeight="1">
      <c r="A11" s="854"/>
      <c r="B11" s="855"/>
      <c r="C11" s="856" t="s">
        <v>698</v>
      </c>
      <c r="D11" s="857" t="s">
        <v>94</v>
      </c>
      <c r="E11" s="858">
        <v>4</v>
      </c>
      <c r="F11" s="456"/>
      <c r="G11" s="456"/>
      <c r="H11" s="859">
        <f>F11+G11</f>
        <v>0</v>
      </c>
      <c r="I11" s="860">
        <f>ROUND(E11*F11,2)</f>
        <v>0</v>
      </c>
      <c r="J11" s="861">
        <f>ROUND(E11*G11,2)</f>
        <v>0</v>
      </c>
      <c r="K11" s="859">
        <f>ROUND(E11*H11,2)</f>
        <v>0</v>
      </c>
      <c r="L11" s="862">
        <v>82</v>
      </c>
      <c r="M11" s="863">
        <f>PRODUCT(E11,L11)</f>
        <v>328</v>
      </c>
      <c r="N11" s="828"/>
      <c r="O11" s="828"/>
      <c r="P11" s="828"/>
    </row>
    <row r="12" spans="1:16" s="831" customFormat="1" ht="10.15" customHeight="1">
      <c r="A12" s="864"/>
      <c r="B12" s="865"/>
      <c r="C12" s="866" t="s">
        <v>699</v>
      </c>
      <c r="D12" s="857"/>
      <c r="E12" s="867"/>
      <c r="F12" s="464"/>
      <c r="G12" s="464"/>
      <c r="H12" s="859"/>
      <c r="I12" s="860"/>
      <c r="J12" s="861"/>
      <c r="K12" s="859"/>
      <c r="L12" s="862"/>
      <c r="M12" s="868"/>
      <c r="N12" s="828"/>
      <c r="O12" s="828"/>
      <c r="P12" s="828"/>
    </row>
    <row r="13" spans="1:16" s="831" customFormat="1" ht="10.15" customHeight="1">
      <c r="A13" s="869"/>
      <c r="B13" s="870"/>
      <c r="C13" s="866" t="s">
        <v>700</v>
      </c>
      <c r="D13" s="857"/>
      <c r="E13" s="867"/>
      <c r="F13" s="464"/>
      <c r="G13" s="464"/>
      <c r="H13" s="859"/>
      <c r="I13" s="860"/>
      <c r="J13" s="861"/>
      <c r="K13" s="859"/>
      <c r="L13" s="862"/>
      <c r="M13" s="868"/>
      <c r="N13" s="828"/>
      <c r="O13" s="828"/>
      <c r="P13" s="828"/>
    </row>
    <row r="14" spans="1:16" s="831" customFormat="1" ht="10.15" customHeight="1">
      <c r="A14" s="869"/>
      <c r="B14" s="870"/>
      <c r="C14" s="866" t="s">
        <v>701</v>
      </c>
      <c r="D14" s="871"/>
      <c r="E14" s="867"/>
      <c r="F14" s="464"/>
      <c r="G14" s="464"/>
      <c r="H14" s="859"/>
      <c r="I14" s="860"/>
      <c r="J14" s="861"/>
      <c r="K14" s="859"/>
      <c r="L14" s="862"/>
      <c r="M14" s="868"/>
      <c r="N14" s="828"/>
      <c r="O14" s="828"/>
      <c r="P14" s="828"/>
    </row>
    <row r="15" spans="1:16" s="831" customFormat="1" ht="10.15" customHeight="1">
      <c r="A15" s="869"/>
      <c r="B15" s="870"/>
      <c r="C15" s="866" t="s">
        <v>702</v>
      </c>
      <c r="D15" s="871"/>
      <c r="E15" s="867"/>
      <c r="F15" s="464"/>
      <c r="G15" s="464"/>
      <c r="H15" s="859"/>
      <c r="I15" s="860"/>
      <c r="J15" s="861"/>
      <c r="K15" s="859"/>
      <c r="L15" s="862"/>
      <c r="M15" s="868"/>
      <c r="N15" s="828"/>
      <c r="O15" s="828"/>
      <c r="P15" s="828"/>
    </row>
    <row r="16" spans="1:16" s="831" customFormat="1" ht="10.15" customHeight="1">
      <c r="A16" s="869"/>
      <c r="B16" s="870"/>
      <c r="C16" s="866" t="s">
        <v>703</v>
      </c>
      <c r="D16" s="871"/>
      <c r="E16" s="867"/>
      <c r="F16" s="464"/>
      <c r="G16" s="464"/>
      <c r="H16" s="859"/>
      <c r="I16" s="860"/>
      <c r="J16" s="861"/>
      <c r="K16" s="859"/>
      <c r="L16" s="862"/>
      <c r="M16" s="868"/>
      <c r="N16" s="828"/>
      <c r="O16" s="828"/>
      <c r="P16" s="828"/>
    </row>
    <row r="17" spans="1:16" s="831" customFormat="1" ht="10.15" customHeight="1">
      <c r="A17" s="869"/>
      <c r="B17" s="870"/>
      <c r="C17" s="866" t="s">
        <v>704</v>
      </c>
      <c r="D17" s="857"/>
      <c r="E17" s="867"/>
      <c r="F17" s="464"/>
      <c r="G17" s="464"/>
      <c r="H17" s="859"/>
      <c r="I17" s="860"/>
      <c r="J17" s="861"/>
      <c r="K17" s="859"/>
      <c r="L17" s="872"/>
      <c r="M17" s="863"/>
      <c r="N17" s="828"/>
      <c r="O17" s="828"/>
      <c r="P17" s="828"/>
    </row>
    <row r="18" spans="1:16" s="831" customFormat="1" ht="10.15" customHeight="1">
      <c r="A18" s="869"/>
      <c r="B18" s="870"/>
      <c r="C18" s="866" t="s">
        <v>705</v>
      </c>
      <c r="D18" s="857"/>
      <c r="E18" s="867"/>
      <c r="F18" s="464"/>
      <c r="G18" s="464"/>
      <c r="H18" s="859"/>
      <c r="I18" s="860"/>
      <c r="J18" s="861"/>
      <c r="K18" s="859"/>
      <c r="L18" s="872"/>
      <c r="M18" s="863"/>
      <c r="N18" s="828"/>
      <c r="O18" s="828"/>
      <c r="P18" s="828"/>
    </row>
    <row r="19" spans="1:16" s="831" customFormat="1" ht="10.15" customHeight="1">
      <c r="A19" s="869"/>
      <c r="B19" s="870"/>
      <c r="C19" s="866" t="s">
        <v>706</v>
      </c>
      <c r="D19" s="857"/>
      <c r="E19" s="867"/>
      <c r="F19" s="464"/>
      <c r="G19" s="464"/>
      <c r="H19" s="859"/>
      <c r="I19" s="860"/>
      <c r="J19" s="861"/>
      <c r="K19" s="859"/>
      <c r="L19" s="872"/>
      <c r="M19" s="863"/>
      <c r="N19" s="828"/>
      <c r="O19" s="828"/>
      <c r="P19" s="828"/>
    </row>
    <row r="20" spans="1:16" s="831" customFormat="1" ht="10.15" customHeight="1">
      <c r="A20" s="869"/>
      <c r="B20" s="870"/>
      <c r="C20" s="866" t="s">
        <v>707</v>
      </c>
      <c r="D20" s="857"/>
      <c r="E20" s="867"/>
      <c r="F20" s="464"/>
      <c r="G20" s="464"/>
      <c r="H20" s="859"/>
      <c r="I20" s="860"/>
      <c r="J20" s="861"/>
      <c r="K20" s="859"/>
      <c r="L20" s="872"/>
      <c r="M20" s="863"/>
      <c r="N20" s="828"/>
      <c r="O20" s="828"/>
      <c r="P20" s="828"/>
    </row>
    <row r="21" spans="1:16" s="831" customFormat="1" ht="10.15" customHeight="1">
      <c r="A21" s="869"/>
      <c r="B21" s="870"/>
      <c r="C21" s="866" t="s">
        <v>708</v>
      </c>
      <c r="D21" s="857"/>
      <c r="E21" s="867"/>
      <c r="F21" s="464"/>
      <c r="G21" s="464"/>
      <c r="H21" s="859"/>
      <c r="I21" s="860"/>
      <c r="J21" s="861"/>
      <c r="K21" s="859"/>
      <c r="L21" s="872"/>
      <c r="M21" s="863"/>
      <c r="N21" s="828"/>
      <c r="O21" s="828"/>
      <c r="P21" s="828"/>
    </row>
    <row r="22" spans="1:16" s="831" customFormat="1" ht="10.15" customHeight="1">
      <c r="A22" s="869"/>
      <c r="B22" s="870"/>
      <c r="C22" s="866" t="s">
        <v>709</v>
      </c>
      <c r="D22" s="857"/>
      <c r="E22" s="867"/>
      <c r="F22" s="464"/>
      <c r="G22" s="464"/>
      <c r="H22" s="859"/>
      <c r="I22" s="860"/>
      <c r="J22" s="861"/>
      <c r="K22" s="859"/>
      <c r="L22" s="872"/>
      <c r="M22" s="863"/>
      <c r="N22" s="828"/>
      <c r="O22" s="828"/>
      <c r="P22" s="828"/>
    </row>
    <row r="23" spans="1:16" s="831" customFormat="1" ht="10.15" customHeight="1">
      <c r="A23" s="869"/>
      <c r="B23" s="870"/>
      <c r="C23" s="866"/>
      <c r="D23" s="857"/>
      <c r="E23" s="867"/>
      <c r="F23" s="464"/>
      <c r="G23" s="464"/>
      <c r="H23" s="859"/>
      <c r="I23" s="860"/>
      <c r="J23" s="861"/>
      <c r="K23" s="859"/>
      <c r="L23" s="872"/>
      <c r="M23" s="863"/>
      <c r="N23" s="828"/>
      <c r="O23" s="828"/>
      <c r="P23" s="828"/>
    </row>
    <row r="24" spans="1:16" s="831" customFormat="1" ht="10.15" customHeight="1">
      <c r="A24" s="869"/>
      <c r="B24" s="870"/>
      <c r="C24" s="866" t="s">
        <v>710</v>
      </c>
      <c r="D24" s="857"/>
      <c r="E24" s="867"/>
      <c r="F24" s="464"/>
      <c r="G24" s="464"/>
      <c r="H24" s="859"/>
      <c r="I24" s="860"/>
      <c r="J24" s="861"/>
      <c r="K24" s="859"/>
      <c r="L24" s="872"/>
      <c r="M24" s="863"/>
      <c r="N24" s="828"/>
      <c r="O24" s="828"/>
      <c r="P24" s="828"/>
    </row>
    <row r="25" spans="1:16" s="831" customFormat="1" ht="10.15" customHeight="1">
      <c r="A25" s="869"/>
      <c r="B25" s="870"/>
      <c r="C25" s="866"/>
      <c r="D25" s="857"/>
      <c r="E25" s="867"/>
      <c r="F25" s="464"/>
      <c r="G25" s="464"/>
      <c r="H25" s="859"/>
      <c r="I25" s="860"/>
      <c r="J25" s="861"/>
      <c r="K25" s="859"/>
      <c r="L25" s="872"/>
      <c r="M25" s="863"/>
      <c r="N25" s="828"/>
      <c r="O25" s="828"/>
      <c r="P25" s="828"/>
    </row>
    <row r="26" spans="1:16" s="831" customFormat="1" ht="10.15" customHeight="1">
      <c r="A26" s="869"/>
      <c r="B26" s="870"/>
      <c r="C26" s="856" t="s">
        <v>711</v>
      </c>
      <c r="D26" s="857" t="s">
        <v>94</v>
      </c>
      <c r="E26" s="858">
        <v>2</v>
      </c>
      <c r="F26" s="464"/>
      <c r="G26" s="464"/>
      <c r="H26" s="859">
        <f>F26+G26</f>
        <v>0</v>
      </c>
      <c r="I26" s="860">
        <f>ROUND(E26*F26,2)</f>
        <v>0</v>
      </c>
      <c r="J26" s="861">
        <f>ROUND(E26*G26,2)</f>
        <v>0</v>
      </c>
      <c r="K26" s="859">
        <f>ROUND(E26*H26,2)</f>
        <v>0</v>
      </c>
      <c r="L26" s="872">
        <v>350</v>
      </c>
      <c r="M26" s="863">
        <f>PRODUCT(E26,L26)</f>
        <v>700</v>
      </c>
      <c r="N26" s="828"/>
      <c r="O26" s="828"/>
      <c r="P26" s="828"/>
    </row>
    <row r="27" spans="1:16" s="831" customFormat="1" ht="10.15" customHeight="1">
      <c r="A27" s="869"/>
      <c r="B27" s="870"/>
      <c r="C27" s="866" t="s">
        <v>712</v>
      </c>
      <c r="D27" s="857"/>
      <c r="E27" s="867"/>
      <c r="F27" s="464"/>
      <c r="G27" s="464"/>
      <c r="H27" s="859"/>
      <c r="I27" s="860"/>
      <c r="J27" s="861"/>
      <c r="K27" s="859"/>
      <c r="L27" s="872"/>
      <c r="M27" s="863"/>
      <c r="N27" s="828"/>
      <c r="O27" s="828"/>
      <c r="P27" s="828"/>
    </row>
    <row r="28" spans="1:16" s="831" customFormat="1" ht="10.15" customHeight="1">
      <c r="A28" s="869"/>
      <c r="B28" s="870"/>
      <c r="C28" s="866" t="s">
        <v>713</v>
      </c>
      <c r="D28" s="857"/>
      <c r="E28" s="867"/>
      <c r="F28" s="464"/>
      <c r="G28" s="464"/>
      <c r="H28" s="859"/>
      <c r="I28" s="860"/>
      <c r="J28" s="861"/>
      <c r="K28" s="859"/>
      <c r="L28" s="872"/>
      <c r="M28" s="863"/>
      <c r="N28" s="828"/>
      <c r="O28" s="828"/>
      <c r="P28" s="828"/>
    </row>
    <row r="29" spans="1:16" s="831" customFormat="1" ht="10.15" customHeight="1">
      <c r="A29" s="869"/>
      <c r="B29" s="870"/>
      <c r="C29" s="866" t="s">
        <v>714</v>
      </c>
      <c r="D29" s="857"/>
      <c r="E29" s="867"/>
      <c r="F29" s="464"/>
      <c r="G29" s="464"/>
      <c r="H29" s="859"/>
      <c r="I29" s="860"/>
      <c r="J29" s="861"/>
      <c r="K29" s="859"/>
      <c r="L29" s="872"/>
      <c r="M29" s="863"/>
      <c r="N29" s="828"/>
      <c r="O29" s="828"/>
      <c r="P29" s="828"/>
    </row>
    <row r="30" spans="1:16" s="831" customFormat="1" ht="10.15" customHeight="1">
      <c r="A30" s="869"/>
      <c r="B30" s="870"/>
      <c r="C30" s="866" t="s">
        <v>715</v>
      </c>
      <c r="D30" s="857"/>
      <c r="E30" s="867"/>
      <c r="F30" s="464"/>
      <c r="G30" s="464"/>
      <c r="H30" s="859"/>
      <c r="I30" s="860"/>
      <c r="J30" s="861"/>
      <c r="K30" s="859"/>
      <c r="L30" s="872"/>
      <c r="M30" s="863"/>
      <c r="N30" s="828"/>
      <c r="O30" s="828"/>
      <c r="P30" s="828"/>
    </row>
    <row r="31" spans="1:16" s="831" customFormat="1" ht="10.15" customHeight="1">
      <c r="A31" s="869"/>
      <c r="B31" s="870"/>
      <c r="C31" s="866" t="s">
        <v>716</v>
      </c>
      <c r="D31" s="857"/>
      <c r="E31" s="867"/>
      <c r="F31" s="464"/>
      <c r="G31" s="464"/>
      <c r="H31" s="859"/>
      <c r="I31" s="860"/>
      <c r="J31" s="861"/>
      <c r="K31" s="859"/>
      <c r="L31" s="872"/>
      <c r="M31" s="863"/>
      <c r="N31" s="828"/>
      <c r="O31" s="828"/>
      <c r="P31" s="828"/>
    </row>
    <row r="32" spans="1:16" s="831" customFormat="1" ht="10.15" customHeight="1">
      <c r="A32" s="869"/>
      <c r="B32" s="870"/>
      <c r="C32" s="866" t="s">
        <v>706</v>
      </c>
      <c r="D32" s="857"/>
      <c r="E32" s="867"/>
      <c r="F32" s="464"/>
      <c r="G32" s="464"/>
      <c r="H32" s="859"/>
      <c r="I32" s="860"/>
      <c r="J32" s="861"/>
      <c r="K32" s="859"/>
      <c r="L32" s="872"/>
      <c r="M32" s="863"/>
      <c r="N32" s="828"/>
      <c r="O32" s="828"/>
      <c r="P32" s="828"/>
    </row>
    <row r="33" spans="1:16" s="831" customFormat="1" ht="10.15" customHeight="1">
      <c r="A33" s="869"/>
      <c r="B33" s="870"/>
      <c r="C33" s="866" t="s">
        <v>717</v>
      </c>
      <c r="D33" s="857"/>
      <c r="E33" s="867"/>
      <c r="F33" s="464"/>
      <c r="G33" s="464"/>
      <c r="H33" s="859"/>
      <c r="I33" s="860"/>
      <c r="J33" s="861"/>
      <c r="K33" s="859"/>
      <c r="L33" s="872"/>
      <c r="M33" s="863"/>
      <c r="N33" s="828"/>
      <c r="O33" s="828"/>
      <c r="P33" s="828"/>
    </row>
    <row r="34" spans="1:16" s="831" customFormat="1" ht="10.15" customHeight="1">
      <c r="A34" s="869"/>
      <c r="B34" s="870"/>
      <c r="C34" s="866" t="s">
        <v>708</v>
      </c>
      <c r="D34" s="857"/>
      <c r="E34" s="867"/>
      <c r="F34" s="464"/>
      <c r="G34" s="464"/>
      <c r="H34" s="859"/>
      <c r="I34" s="860"/>
      <c r="J34" s="861"/>
      <c r="K34" s="859"/>
      <c r="L34" s="872"/>
      <c r="M34" s="863"/>
      <c r="N34" s="828"/>
      <c r="O34" s="828"/>
      <c r="P34" s="828"/>
    </row>
    <row r="35" spans="1:16" s="831" customFormat="1" ht="10.15" customHeight="1">
      <c r="A35" s="869"/>
      <c r="B35" s="870"/>
      <c r="C35" s="866" t="s">
        <v>718</v>
      </c>
      <c r="D35" s="857"/>
      <c r="E35" s="867"/>
      <c r="F35" s="464"/>
      <c r="G35" s="464"/>
      <c r="H35" s="859"/>
      <c r="I35" s="860"/>
      <c r="J35" s="861"/>
      <c r="K35" s="859"/>
      <c r="L35" s="872"/>
      <c r="M35" s="863"/>
      <c r="N35" s="828"/>
      <c r="O35" s="828"/>
      <c r="P35" s="828"/>
    </row>
    <row r="36" spans="1:16" s="831" customFormat="1" ht="10.15" customHeight="1">
      <c r="A36" s="869"/>
      <c r="B36" s="870"/>
      <c r="C36" s="866" t="s">
        <v>719</v>
      </c>
      <c r="D36" s="857"/>
      <c r="E36" s="867"/>
      <c r="F36" s="464"/>
      <c r="G36" s="464"/>
      <c r="H36" s="859"/>
      <c r="I36" s="860"/>
      <c r="J36" s="861"/>
      <c r="K36" s="859"/>
      <c r="L36" s="872"/>
      <c r="M36" s="863"/>
      <c r="N36" s="828"/>
      <c r="O36" s="828"/>
      <c r="P36" s="828"/>
    </row>
    <row r="37" spans="1:16" s="831" customFormat="1" ht="10.15" customHeight="1">
      <c r="A37" s="869"/>
      <c r="B37" s="870"/>
      <c r="C37" s="866" t="s">
        <v>720</v>
      </c>
      <c r="D37" s="857"/>
      <c r="E37" s="867"/>
      <c r="F37" s="464"/>
      <c r="G37" s="464"/>
      <c r="H37" s="859"/>
      <c r="I37" s="860"/>
      <c r="J37" s="861"/>
      <c r="K37" s="859"/>
      <c r="L37" s="872"/>
      <c r="M37" s="863"/>
      <c r="N37" s="828"/>
      <c r="O37" s="828"/>
      <c r="P37" s="828"/>
    </row>
    <row r="38" spans="1:16" s="831" customFormat="1" ht="10.15" customHeight="1">
      <c r="A38" s="869"/>
      <c r="B38" s="870"/>
      <c r="C38" s="866" t="s">
        <v>721</v>
      </c>
      <c r="D38" s="857"/>
      <c r="E38" s="867"/>
      <c r="F38" s="464"/>
      <c r="G38" s="464"/>
      <c r="H38" s="859"/>
      <c r="I38" s="860"/>
      <c r="J38" s="861"/>
      <c r="K38" s="859"/>
      <c r="L38" s="872"/>
      <c r="M38" s="863"/>
      <c r="N38" s="828"/>
      <c r="O38" s="828"/>
      <c r="P38" s="828"/>
    </row>
    <row r="39" spans="1:16" s="831" customFormat="1" ht="10.15" customHeight="1">
      <c r="A39" s="869"/>
      <c r="B39" s="870"/>
      <c r="C39" s="866" t="s">
        <v>722</v>
      </c>
      <c r="D39" s="857"/>
      <c r="E39" s="867"/>
      <c r="F39" s="464"/>
      <c r="G39" s="464"/>
      <c r="H39" s="859"/>
      <c r="I39" s="860"/>
      <c r="J39" s="861"/>
      <c r="K39" s="859"/>
      <c r="L39" s="872"/>
      <c r="M39" s="863"/>
      <c r="N39" s="828"/>
      <c r="O39" s="828"/>
      <c r="P39" s="828"/>
    </row>
    <row r="40" spans="1:16" s="831" customFormat="1" ht="10.15" customHeight="1">
      <c r="A40" s="869"/>
      <c r="B40" s="870"/>
      <c r="C40" s="866"/>
      <c r="D40" s="871"/>
      <c r="E40" s="867"/>
      <c r="F40" s="464"/>
      <c r="G40" s="464"/>
      <c r="H40" s="859"/>
      <c r="I40" s="860"/>
      <c r="J40" s="861"/>
      <c r="K40" s="859"/>
      <c r="L40" s="862"/>
      <c r="M40" s="863"/>
      <c r="N40" s="828"/>
      <c r="O40" s="828"/>
      <c r="P40" s="828"/>
    </row>
    <row r="41" spans="1:16" s="878" customFormat="1" ht="24.75" customHeight="1">
      <c r="A41" s="873"/>
      <c r="B41" s="870"/>
      <c r="C41" s="874" t="s">
        <v>723</v>
      </c>
      <c r="D41" s="875" t="s">
        <v>94</v>
      </c>
      <c r="E41" s="858">
        <v>2</v>
      </c>
      <c r="F41" s="464"/>
      <c r="G41" s="464"/>
      <c r="H41" s="859">
        <f>F41+G41</f>
        <v>0</v>
      </c>
      <c r="I41" s="860">
        <f>ROUND(E41*F41,2)</f>
        <v>0</v>
      </c>
      <c r="J41" s="861">
        <f>ROUND(E41*G41,2)</f>
        <v>0</v>
      </c>
      <c r="K41" s="859">
        <f>ROUND(E41*H41,2)</f>
        <v>0</v>
      </c>
      <c r="L41" s="876">
        <v>350</v>
      </c>
      <c r="M41" s="863">
        <f>PRODUCT(E41,L41)</f>
        <v>700</v>
      </c>
      <c r="N41" s="877"/>
      <c r="O41" s="877"/>
      <c r="P41" s="877"/>
    </row>
    <row r="42" spans="1:16" s="831" customFormat="1" ht="31.5" customHeight="1">
      <c r="A42" s="869"/>
      <c r="B42" s="870"/>
      <c r="C42" s="874" t="s">
        <v>724</v>
      </c>
      <c r="D42" s="871" t="s">
        <v>94</v>
      </c>
      <c r="E42" s="858">
        <v>2</v>
      </c>
      <c r="F42" s="464"/>
      <c r="G42" s="464"/>
      <c r="H42" s="859">
        <f>F42+G42</f>
        <v>0</v>
      </c>
      <c r="I42" s="860">
        <f>ROUND(E42*F42,2)</f>
        <v>0</v>
      </c>
      <c r="J42" s="861">
        <f>ROUND(E42*G42,2)</f>
        <v>0</v>
      </c>
      <c r="K42" s="859">
        <f>ROUND(E42*H42,2)</f>
        <v>0</v>
      </c>
      <c r="L42" s="876">
        <v>350</v>
      </c>
      <c r="M42" s="863">
        <f>PRODUCT(E42,L42)</f>
        <v>700</v>
      </c>
      <c r="N42" s="828"/>
      <c r="O42" s="828"/>
      <c r="P42" s="828"/>
    </row>
    <row r="43" spans="1:16" s="831" customFormat="1" ht="10.15" customHeight="1" thickBot="1">
      <c r="A43" s="879"/>
      <c r="B43" s="880"/>
      <c r="C43" s="881"/>
      <c r="D43" s="880"/>
      <c r="E43" s="882"/>
      <c r="F43" s="883"/>
      <c r="G43" s="883"/>
      <c r="H43" s="884"/>
      <c r="I43" s="885"/>
      <c r="J43" s="884"/>
      <c r="K43" s="886"/>
      <c r="L43" s="887"/>
      <c r="M43" s="888"/>
      <c r="N43" s="828"/>
      <c r="O43" s="828"/>
      <c r="P43" s="828"/>
    </row>
    <row r="44" spans="1:16" s="831" customFormat="1" ht="10.15" customHeight="1" thickBot="1">
      <c r="A44" s="846"/>
      <c r="B44" s="847">
        <v>2</v>
      </c>
      <c r="C44" s="848" t="s">
        <v>725</v>
      </c>
      <c r="D44" s="849"/>
      <c r="E44" s="850"/>
      <c r="F44" s="852"/>
      <c r="G44" s="852"/>
      <c r="H44" s="851"/>
      <c r="I44" s="852"/>
      <c r="J44" s="851"/>
      <c r="K44" s="852">
        <f>SUBTOTAL(9,K45:K55)</f>
        <v>0</v>
      </c>
      <c r="L44" s="889">
        <f>SUBTOTAL(9,L45:L55)</f>
        <v>191.35</v>
      </c>
      <c r="M44" s="889">
        <f>SUBTOTAL(9,M45:M55)</f>
        <v>661.1</v>
      </c>
      <c r="N44" s="828"/>
      <c r="O44" s="828"/>
      <c r="P44" s="828"/>
    </row>
    <row r="45" spans="1:16" s="831" customFormat="1" ht="10.15" customHeight="1">
      <c r="A45" s="869"/>
      <c r="B45" s="870"/>
      <c r="C45" s="866" t="s">
        <v>726</v>
      </c>
      <c r="D45" s="871" t="s">
        <v>94</v>
      </c>
      <c r="E45" s="858">
        <v>6</v>
      </c>
      <c r="F45" s="464"/>
      <c r="G45" s="456"/>
      <c r="H45" s="859">
        <f>F45+G45</f>
        <v>0</v>
      </c>
      <c r="I45" s="860">
        <f>ROUND(E45*F45,2)</f>
        <v>0</v>
      </c>
      <c r="J45" s="861">
        <f>ROUND(E45*G45,2)</f>
        <v>0</v>
      </c>
      <c r="K45" s="859">
        <f>ROUND(E45*H45,2)</f>
        <v>0</v>
      </c>
      <c r="L45" s="862">
        <v>72</v>
      </c>
      <c r="M45" s="863">
        <f>PRODUCT(E45,L45)</f>
        <v>432</v>
      </c>
      <c r="N45" s="828"/>
      <c r="O45" s="828"/>
      <c r="P45" s="828"/>
    </row>
    <row r="46" spans="1:16" s="831" customFormat="1" ht="10.15" customHeight="1">
      <c r="A46" s="869"/>
      <c r="B46" s="870"/>
      <c r="C46" s="866" t="s">
        <v>727</v>
      </c>
      <c r="D46" s="871" t="s">
        <v>94</v>
      </c>
      <c r="E46" s="858">
        <v>2</v>
      </c>
      <c r="F46" s="464"/>
      <c r="G46" s="464"/>
      <c r="H46" s="859">
        <f>F46+G46</f>
        <v>0</v>
      </c>
      <c r="I46" s="860">
        <f>ROUND(E46*F46,2)</f>
        <v>0</v>
      </c>
      <c r="J46" s="861">
        <f>ROUND(E46*G46,2)</f>
        <v>0</v>
      </c>
      <c r="K46" s="859">
        <f>ROUND(E46*H46,2)</f>
        <v>0</v>
      </c>
      <c r="L46" s="862">
        <v>2</v>
      </c>
      <c r="M46" s="863">
        <f>PRODUCT(E46,L46)</f>
        <v>4</v>
      </c>
      <c r="N46" s="828"/>
      <c r="O46" s="828"/>
      <c r="P46" s="828"/>
    </row>
    <row r="47" spans="1:16" s="831" customFormat="1" ht="10.15" customHeight="1">
      <c r="A47" s="890"/>
      <c r="B47" s="891"/>
      <c r="C47" s="892"/>
      <c r="D47" s="893"/>
      <c r="E47" s="858"/>
      <c r="F47" s="464"/>
      <c r="G47" s="464"/>
      <c r="H47" s="894"/>
      <c r="I47" s="895"/>
      <c r="J47" s="896"/>
      <c r="K47" s="894"/>
      <c r="L47" s="862"/>
      <c r="M47" s="863"/>
      <c r="N47" s="828"/>
      <c r="O47" s="828"/>
      <c r="P47" s="828"/>
    </row>
    <row r="48" spans="1:16" s="831" customFormat="1" ht="10.15" customHeight="1">
      <c r="A48" s="890"/>
      <c r="B48" s="891"/>
      <c r="C48" s="892" t="s">
        <v>728</v>
      </c>
      <c r="D48" s="893" t="s">
        <v>94</v>
      </c>
      <c r="E48" s="858">
        <v>6</v>
      </c>
      <c r="F48" s="464"/>
      <c r="G48" s="464"/>
      <c r="H48" s="859">
        <f>F48+G48</f>
        <v>0</v>
      </c>
      <c r="I48" s="860">
        <f>ROUND(E48*F48,2)</f>
        <v>0</v>
      </c>
      <c r="J48" s="861">
        <f>ROUND(E48*G48,2)</f>
        <v>0</v>
      </c>
      <c r="K48" s="859">
        <f>ROUND(E48*H48,2)</f>
        <v>0</v>
      </c>
      <c r="L48" s="862">
        <v>1.35</v>
      </c>
      <c r="M48" s="863">
        <f>PRODUCT(E48,L48)</f>
        <v>8.1000000000000014</v>
      </c>
      <c r="N48" s="828"/>
      <c r="O48" s="828"/>
      <c r="P48" s="828"/>
    </row>
    <row r="49" spans="1:16" s="831" customFormat="1" ht="10.15" customHeight="1">
      <c r="A49" s="890"/>
      <c r="B49" s="891"/>
      <c r="C49" s="892" t="s">
        <v>729</v>
      </c>
      <c r="D49" s="893" t="s">
        <v>94</v>
      </c>
      <c r="E49" s="858">
        <v>1</v>
      </c>
      <c r="F49" s="464"/>
      <c r="G49" s="464"/>
      <c r="H49" s="859">
        <f>F49+G49</f>
        <v>0</v>
      </c>
      <c r="I49" s="860">
        <f>ROUND(E49*F49,2)</f>
        <v>0</v>
      </c>
      <c r="J49" s="861">
        <f>ROUND(E49*G49,2)</f>
        <v>0</v>
      </c>
      <c r="K49" s="859">
        <f>ROUND(E49*H49,2)</f>
        <v>0</v>
      </c>
      <c r="L49" s="862">
        <v>15</v>
      </c>
      <c r="M49" s="863">
        <f>PRODUCT(E49,L49)</f>
        <v>15</v>
      </c>
      <c r="N49" s="828"/>
      <c r="O49" s="828"/>
      <c r="P49" s="828"/>
    </row>
    <row r="50" spans="1:16" s="831" customFormat="1" ht="10.15" customHeight="1">
      <c r="A50" s="890"/>
      <c r="B50" s="891"/>
      <c r="C50" s="892"/>
      <c r="D50" s="893"/>
      <c r="E50" s="858"/>
      <c r="F50" s="464"/>
      <c r="G50" s="464"/>
      <c r="H50" s="894"/>
      <c r="I50" s="895"/>
      <c r="J50" s="896"/>
      <c r="K50" s="894"/>
      <c r="L50" s="862"/>
      <c r="M50" s="863"/>
      <c r="N50" s="828"/>
      <c r="O50" s="828"/>
      <c r="P50" s="828"/>
    </row>
    <row r="51" spans="1:16" s="831" customFormat="1" ht="10.15" customHeight="1">
      <c r="A51" s="890"/>
      <c r="B51" s="891"/>
      <c r="C51" s="892" t="s">
        <v>730</v>
      </c>
      <c r="D51" s="893" t="s">
        <v>94</v>
      </c>
      <c r="E51" s="858">
        <v>2</v>
      </c>
      <c r="F51" s="464"/>
      <c r="G51" s="464"/>
      <c r="H51" s="859">
        <f>F51+G51</f>
        <v>0</v>
      </c>
      <c r="I51" s="860">
        <f>ROUND(E51*F51,2)</f>
        <v>0</v>
      </c>
      <c r="J51" s="861">
        <f>ROUND(E51*G51,2)</f>
        <v>0</v>
      </c>
      <c r="K51" s="859">
        <f>ROUND(E51*H51,2)</f>
        <v>0</v>
      </c>
      <c r="L51" s="862">
        <v>38</v>
      </c>
      <c r="M51" s="863">
        <f>PRODUCT(E51,L51)</f>
        <v>76</v>
      </c>
      <c r="N51" s="828"/>
      <c r="O51" s="828"/>
      <c r="P51" s="828"/>
    </row>
    <row r="52" spans="1:16" s="831" customFormat="1" ht="10.15" customHeight="1">
      <c r="A52" s="890"/>
      <c r="B52" s="891"/>
      <c r="C52" s="892" t="s">
        <v>731</v>
      </c>
      <c r="D52" s="893" t="s">
        <v>94</v>
      </c>
      <c r="E52" s="858">
        <v>2</v>
      </c>
      <c r="F52" s="464"/>
      <c r="G52" s="464"/>
      <c r="H52" s="859">
        <f>F52+G52</f>
        <v>0</v>
      </c>
      <c r="I52" s="860">
        <f>ROUND(E52*F52,2)</f>
        <v>0</v>
      </c>
      <c r="J52" s="861">
        <f>ROUND(E52*G52,2)</f>
        <v>0</v>
      </c>
      <c r="K52" s="859">
        <f>ROUND(E52*H52,2)</f>
        <v>0</v>
      </c>
      <c r="L52" s="862">
        <v>35</v>
      </c>
      <c r="M52" s="863">
        <f>PRODUCT(E52,L52)</f>
        <v>70</v>
      </c>
      <c r="N52" s="828"/>
      <c r="O52" s="828"/>
      <c r="P52" s="828"/>
    </row>
    <row r="53" spans="1:16" s="831" customFormat="1" ht="10.15" customHeight="1">
      <c r="A53" s="890"/>
      <c r="B53" s="891"/>
      <c r="C53" s="892"/>
      <c r="D53" s="893"/>
      <c r="E53" s="858"/>
      <c r="F53" s="464"/>
      <c r="G53" s="464"/>
      <c r="H53" s="894"/>
      <c r="I53" s="895"/>
      <c r="J53" s="896"/>
      <c r="K53" s="894"/>
      <c r="L53" s="862"/>
      <c r="M53" s="863"/>
      <c r="N53" s="828"/>
      <c r="O53" s="828"/>
      <c r="P53" s="828"/>
    </row>
    <row r="54" spans="1:16" s="831" customFormat="1" ht="10.15" customHeight="1">
      <c r="A54" s="890"/>
      <c r="B54" s="891"/>
      <c r="C54" s="892" t="s">
        <v>732</v>
      </c>
      <c r="D54" s="893" t="s">
        <v>94</v>
      </c>
      <c r="E54" s="858">
        <v>2</v>
      </c>
      <c r="F54" s="464"/>
      <c r="G54" s="464"/>
      <c r="H54" s="859">
        <f>F54+G54</f>
        <v>0</v>
      </c>
      <c r="I54" s="860">
        <f>ROUND(E54*F54,2)</f>
        <v>0</v>
      </c>
      <c r="J54" s="861">
        <f>ROUND(E54*G54,2)</f>
        <v>0</v>
      </c>
      <c r="K54" s="859">
        <f>ROUND(E54*H54,2)</f>
        <v>0</v>
      </c>
      <c r="L54" s="862">
        <v>28</v>
      </c>
      <c r="M54" s="863">
        <f>PRODUCT(E54,L54)</f>
        <v>56</v>
      </c>
      <c r="N54" s="828"/>
      <c r="O54" s="828"/>
      <c r="P54" s="828"/>
    </row>
    <row r="55" spans="1:16" s="831" customFormat="1" ht="10.15" customHeight="1" thickBot="1">
      <c r="A55" s="890"/>
      <c r="B55" s="891"/>
      <c r="C55" s="892"/>
      <c r="D55" s="893"/>
      <c r="E55" s="858"/>
      <c r="F55" s="464"/>
      <c r="G55" s="464"/>
      <c r="H55" s="894"/>
      <c r="I55" s="895"/>
      <c r="J55" s="896"/>
      <c r="K55" s="894"/>
      <c r="L55" s="862"/>
      <c r="M55" s="868"/>
      <c r="N55" s="828"/>
      <c r="O55" s="828"/>
      <c r="P55" s="828"/>
    </row>
    <row r="56" spans="1:16" s="831" customFormat="1" ht="10.15" customHeight="1" thickBot="1">
      <c r="A56" s="897"/>
      <c r="B56" s="847">
        <v>3</v>
      </c>
      <c r="C56" s="152" t="s">
        <v>733</v>
      </c>
      <c r="D56" s="153"/>
      <c r="E56" s="898"/>
      <c r="F56" s="899"/>
      <c r="G56" s="852"/>
      <c r="H56" s="900"/>
      <c r="I56" s="852"/>
      <c r="J56" s="900"/>
      <c r="K56" s="852">
        <f>SUBTOTAL(9,K57:K78)</f>
        <v>0</v>
      </c>
      <c r="L56" s="889">
        <f>SUBTOTAL(9,L57:L78)</f>
        <v>62.52</v>
      </c>
      <c r="M56" s="889">
        <f>SUBTOTAL(9,M57:M78)</f>
        <v>425.19</v>
      </c>
      <c r="N56" s="828"/>
      <c r="O56" s="828"/>
      <c r="P56" s="828"/>
    </row>
    <row r="57" spans="1:16" s="831" customFormat="1" ht="10.15" customHeight="1">
      <c r="A57" s="890"/>
      <c r="B57" s="891"/>
      <c r="C57" s="856" t="s">
        <v>734</v>
      </c>
      <c r="D57" s="893"/>
      <c r="E57" s="858"/>
      <c r="F57" s="456"/>
      <c r="G57" s="456"/>
      <c r="H57" s="894"/>
      <c r="I57" s="895"/>
      <c r="J57" s="901"/>
      <c r="K57" s="902"/>
      <c r="L57" s="862"/>
      <c r="M57" s="868"/>
      <c r="N57" s="828"/>
      <c r="O57" s="828"/>
      <c r="P57" s="828"/>
    </row>
    <row r="58" spans="1:16" s="831" customFormat="1" ht="10.15" customHeight="1">
      <c r="A58" s="890"/>
      <c r="B58" s="891"/>
      <c r="C58" s="892" t="s">
        <v>735</v>
      </c>
      <c r="D58" s="893" t="s">
        <v>88</v>
      </c>
      <c r="E58" s="858">
        <v>12</v>
      </c>
      <c r="F58" s="464"/>
      <c r="G58" s="464"/>
      <c r="H58" s="859">
        <f t="shared" ref="H58:H63" si="0">F58+G58</f>
        <v>0</v>
      </c>
      <c r="I58" s="860">
        <f t="shared" ref="I58:I63" si="1">ROUND(E58*F58,2)</f>
        <v>0</v>
      </c>
      <c r="J58" s="861">
        <f t="shared" ref="J58:J63" si="2">ROUND(E58*G58,2)</f>
        <v>0</v>
      </c>
      <c r="K58" s="859">
        <f t="shared" ref="K58:K63" si="3">ROUND(E58*H58,2)</f>
        <v>0</v>
      </c>
      <c r="L58" s="862">
        <v>20.100000000000001</v>
      </c>
      <c r="M58" s="863">
        <f t="shared" ref="M58:M63" si="4">PRODUCT(E58,L58)</f>
        <v>241.20000000000002</v>
      </c>
      <c r="N58" s="828"/>
      <c r="O58" s="828"/>
      <c r="P58" s="828"/>
    </row>
    <row r="59" spans="1:16" s="831" customFormat="1" ht="10.15" customHeight="1">
      <c r="A59" s="890"/>
      <c r="B59" s="891"/>
      <c r="C59" s="892" t="s">
        <v>736</v>
      </c>
      <c r="D59" s="893" t="s">
        <v>88</v>
      </c>
      <c r="E59" s="858">
        <v>4</v>
      </c>
      <c r="F59" s="464"/>
      <c r="G59" s="464"/>
      <c r="H59" s="859">
        <f t="shared" si="0"/>
        <v>0</v>
      </c>
      <c r="I59" s="860">
        <f t="shared" si="1"/>
        <v>0</v>
      </c>
      <c r="J59" s="861">
        <f t="shared" si="2"/>
        <v>0</v>
      </c>
      <c r="K59" s="859">
        <f t="shared" si="3"/>
        <v>0</v>
      </c>
      <c r="L59" s="862">
        <v>15</v>
      </c>
      <c r="M59" s="863">
        <f t="shared" si="4"/>
        <v>60</v>
      </c>
      <c r="N59" s="828"/>
      <c r="O59" s="828"/>
      <c r="P59" s="828"/>
    </row>
    <row r="60" spans="1:16" s="831" customFormat="1" ht="10.15" customHeight="1">
      <c r="A60" s="890"/>
      <c r="B60" s="891"/>
      <c r="C60" s="892" t="s">
        <v>737</v>
      </c>
      <c r="D60" s="893" t="s">
        <v>88</v>
      </c>
      <c r="E60" s="858">
        <v>6</v>
      </c>
      <c r="F60" s="464"/>
      <c r="G60" s="464"/>
      <c r="H60" s="859">
        <f t="shared" si="0"/>
        <v>0</v>
      </c>
      <c r="I60" s="860">
        <f t="shared" si="1"/>
        <v>0</v>
      </c>
      <c r="J60" s="861">
        <f t="shared" si="2"/>
        <v>0</v>
      </c>
      <c r="K60" s="859">
        <f t="shared" si="3"/>
        <v>0</v>
      </c>
      <c r="L60" s="862">
        <v>10.9</v>
      </c>
      <c r="M60" s="863">
        <f t="shared" si="4"/>
        <v>65.400000000000006</v>
      </c>
      <c r="N60" s="828"/>
      <c r="O60" s="828"/>
      <c r="P60" s="828"/>
    </row>
    <row r="61" spans="1:16" s="831" customFormat="1" ht="10.15" customHeight="1">
      <c r="A61" s="890"/>
      <c r="B61" s="891"/>
      <c r="C61" s="892" t="s">
        <v>738</v>
      </c>
      <c r="D61" s="893" t="s">
        <v>88</v>
      </c>
      <c r="E61" s="858">
        <v>1</v>
      </c>
      <c r="F61" s="464"/>
      <c r="G61" s="464"/>
      <c r="H61" s="859">
        <f t="shared" si="0"/>
        <v>0</v>
      </c>
      <c r="I61" s="860">
        <f t="shared" si="1"/>
        <v>0</v>
      </c>
      <c r="J61" s="861">
        <f t="shared" si="2"/>
        <v>0</v>
      </c>
      <c r="K61" s="859">
        <f t="shared" si="3"/>
        <v>0</v>
      </c>
      <c r="L61" s="862">
        <v>4.1100000000000003</v>
      </c>
      <c r="M61" s="863">
        <f t="shared" si="4"/>
        <v>4.1100000000000003</v>
      </c>
      <c r="N61" s="828"/>
      <c r="O61" s="828"/>
      <c r="P61" s="828"/>
    </row>
    <row r="62" spans="1:16" s="831" customFormat="1" ht="10.15" customHeight="1">
      <c r="A62" s="890"/>
      <c r="B62" s="891"/>
      <c r="C62" s="892" t="s">
        <v>739</v>
      </c>
      <c r="D62" s="893" t="s">
        <v>88</v>
      </c>
      <c r="E62" s="858">
        <v>6</v>
      </c>
      <c r="F62" s="464"/>
      <c r="G62" s="464"/>
      <c r="H62" s="859">
        <f t="shared" si="0"/>
        <v>0</v>
      </c>
      <c r="I62" s="860">
        <f t="shared" si="1"/>
        <v>0</v>
      </c>
      <c r="J62" s="861">
        <f t="shared" si="2"/>
        <v>0</v>
      </c>
      <c r="K62" s="859">
        <f t="shared" si="3"/>
        <v>0</v>
      </c>
      <c r="L62" s="862">
        <v>1.99</v>
      </c>
      <c r="M62" s="863">
        <f t="shared" si="4"/>
        <v>11.94</v>
      </c>
      <c r="N62" s="828"/>
      <c r="O62" s="828"/>
      <c r="P62" s="828"/>
    </row>
    <row r="63" spans="1:16" s="831" customFormat="1" ht="10.15" customHeight="1">
      <c r="A63" s="890"/>
      <c r="B63" s="891"/>
      <c r="C63" s="892" t="s">
        <v>740</v>
      </c>
      <c r="D63" s="893" t="s">
        <v>88</v>
      </c>
      <c r="E63" s="858">
        <v>1</v>
      </c>
      <c r="F63" s="464"/>
      <c r="G63" s="464"/>
      <c r="H63" s="859">
        <f t="shared" si="0"/>
        <v>0</v>
      </c>
      <c r="I63" s="860">
        <f t="shared" si="1"/>
        <v>0</v>
      </c>
      <c r="J63" s="861">
        <f t="shared" si="2"/>
        <v>0</v>
      </c>
      <c r="K63" s="859">
        <f t="shared" si="3"/>
        <v>0</v>
      </c>
      <c r="L63" s="862">
        <v>1.2</v>
      </c>
      <c r="M63" s="863">
        <f t="shared" si="4"/>
        <v>1.2</v>
      </c>
      <c r="N63" s="828"/>
      <c r="O63" s="828"/>
      <c r="P63" s="828"/>
    </row>
    <row r="64" spans="1:16" s="831" customFormat="1" ht="10.15" customHeight="1">
      <c r="A64" s="890"/>
      <c r="B64" s="891"/>
      <c r="C64" s="892"/>
      <c r="D64" s="893"/>
      <c r="E64" s="858"/>
      <c r="F64" s="464"/>
      <c r="G64" s="464"/>
      <c r="H64" s="894"/>
      <c r="I64" s="895"/>
      <c r="J64" s="896"/>
      <c r="K64" s="894"/>
      <c r="L64" s="862"/>
      <c r="M64" s="863"/>
      <c r="N64" s="828"/>
      <c r="O64" s="828"/>
      <c r="P64" s="828"/>
    </row>
    <row r="65" spans="1:16" s="831" customFormat="1" ht="10.15" customHeight="1">
      <c r="A65" s="890"/>
      <c r="B65" s="891"/>
      <c r="C65" s="892" t="s">
        <v>741</v>
      </c>
      <c r="D65" s="893" t="s">
        <v>94</v>
      </c>
      <c r="E65" s="858">
        <v>8</v>
      </c>
      <c r="F65" s="464"/>
      <c r="G65" s="464"/>
      <c r="H65" s="859">
        <f>F65+G65</f>
        <v>0</v>
      </c>
      <c r="I65" s="860">
        <f>ROUND(E65*F65,2)</f>
        <v>0</v>
      </c>
      <c r="J65" s="861">
        <f>ROUND(E65*G65,2)</f>
        <v>0</v>
      </c>
      <c r="K65" s="859">
        <f>ROUND(E65*H65,2)</f>
        <v>0</v>
      </c>
      <c r="L65" s="862"/>
      <c r="M65" s="863"/>
      <c r="N65" s="828"/>
      <c r="O65" s="828"/>
      <c r="P65" s="828"/>
    </row>
    <row r="66" spans="1:16" s="831" customFormat="1" ht="10.15" customHeight="1">
      <c r="A66" s="890"/>
      <c r="B66" s="891"/>
      <c r="C66" s="892" t="s">
        <v>742</v>
      </c>
      <c r="D66" s="893" t="s">
        <v>94</v>
      </c>
      <c r="E66" s="858">
        <v>2</v>
      </c>
      <c r="F66" s="464"/>
      <c r="G66" s="464"/>
      <c r="H66" s="859">
        <f>F66+G66</f>
        <v>0</v>
      </c>
      <c r="I66" s="860">
        <f>ROUND(E66*F66,2)</f>
        <v>0</v>
      </c>
      <c r="J66" s="861">
        <f>ROUND(E66*G66,2)</f>
        <v>0</v>
      </c>
      <c r="K66" s="859">
        <f>ROUND(E66*H66,2)</f>
        <v>0</v>
      </c>
      <c r="L66" s="862"/>
      <c r="M66" s="863"/>
      <c r="N66" s="828"/>
      <c r="O66" s="828"/>
      <c r="P66" s="828"/>
    </row>
    <row r="67" spans="1:16" s="831" customFormat="1" ht="10.15" customHeight="1">
      <c r="A67" s="890"/>
      <c r="B67" s="891"/>
      <c r="C67" s="892" t="s">
        <v>743</v>
      </c>
      <c r="D67" s="893" t="s">
        <v>94</v>
      </c>
      <c r="E67" s="858">
        <v>10</v>
      </c>
      <c r="F67" s="464"/>
      <c r="G67" s="464"/>
      <c r="H67" s="859">
        <f>F67+G67</f>
        <v>0</v>
      </c>
      <c r="I67" s="860">
        <f>ROUND(E67*F67,2)</f>
        <v>0</v>
      </c>
      <c r="J67" s="861">
        <f>ROUND(E67*G67,2)</f>
        <v>0</v>
      </c>
      <c r="K67" s="859">
        <f>ROUND(E67*H67,2)</f>
        <v>0</v>
      </c>
      <c r="L67" s="862"/>
      <c r="M67" s="863"/>
      <c r="N67" s="828"/>
      <c r="O67" s="828"/>
      <c r="P67" s="828"/>
    </row>
    <row r="68" spans="1:16" s="831" customFormat="1" ht="10.15" customHeight="1">
      <c r="A68" s="890"/>
      <c r="B68" s="891"/>
      <c r="C68" s="892" t="s">
        <v>744</v>
      </c>
      <c r="D68" s="893" t="s">
        <v>94</v>
      </c>
      <c r="E68" s="858">
        <v>1</v>
      </c>
      <c r="F68" s="464"/>
      <c r="G68" s="464"/>
      <c r="H68" s="859">
        <f>F68+G68</f>
        <v>0</v>
      </c>
      <c r="I68" s="860">
        <f>ROUND(E68*F68,2)</f>
        <v>0</v>
      </c>
      <c r="J68" s="861">
        <f>ROUND(E68*G68,2)</f>
        <v>0</v>
      </c>
      <c r="K68" s="859">
        <f>ROUND(E68*H68,2)</f>
        <v>0</v>
      </c>
      <c r="L68" s="903"/>
      <c r="M68" s="863"/>
      <c r="N68" s="828"/>
      <c r="O68" s="828"/>
      <c r="P68" s="828"/>
    </row>
    <row r="69" spans="1:16" s="831" customFormat="1" ht="10.15" customHeight="1">
      <c r="A69" s="890"/>
      <c r="B69" s="891"/>
      <c r="C69" s="892" t="s">
        <v>745</v>
      </c>
      <c r="D69" s="893" t="s">
        <v>94</v>
      </c>
      <c r="E69" s="858">
        <v>10</v>
      </c>
      <c r="F69" s="464"/>
      <c r="G69" s="464"/>
      <c r="H69" s="859">
        <f>F69+G69</f>
        <v>0</v>
      </c>
      <c r="I69" s="860">
        <f>ROUND(E69*F69,2)</f>
        <v>0</v>
      </c>
      <c r="J69" s="861">
        <f>ROUND(E69*G69,2)</f>
        <v>0</v>
      </c>
      <c r="K69" s="859">
        <f>ROUND(E69*H69,2)</f>
        <v>0</v>
      </c>
      <c r="L69" s="903"/>
      <c r="M69" s="863"/>
      <c r="N69" s="828"/>
      <c r="O69" s="828"/>
      <c r="P69" s="828"/>
    </row>
    <row r="70" spans="1:16" s="831" customFormat="1" ht="10.15" customHeight="1">
      <c r="A70" s="890"/>
      <c r="B70" s="891"/>
      <c r="C70" s="892"/>
      <c r="D70" s="893"/>
      <c r="E70" s="858"/>
      <c r="F70" s="464"/>
      <c r="G70" s="464"/>
      <c r="H70" s="894"/>
      <c r="I70" s="895"/>
      <c r="J70" s="896"/>
      <c r="K70" s="894"/>
      <c r="L70" s="862"/>
      <c r="M70" s="863"/>
      <c r="N70" s="828"/>
      <c r="O70" s="828"/>
      <c r="P70" s="828"/>
    </row>
    <row r="71" spans="1:16" s="831" customFormat="1" ht="10.15" customHeight="1">
      <c r="A71" s="890"/>
      <c r="B71" s="891"/>
      <c r="C71" s="856" t="s">
        <v>746</v>
      </c>
      <c r="D71" s="904"/>
      <c r="E71" s="858"/>
      <c r="F71" s="464"/>
      <c r="G71" s="464"/>
      <c r="H71" s="894"/>
      <c r="I71" s="895"/>
      <c r="J71" s="896"/>
      <c r="K71" s="894"/>
      <c r="L71" s="905"/>
      <c r="M71" s="863"/>
      <c r="N71" s="828"/>
      <c r="O71" s="828"/>
      <c r="P71" s="828"/>
    </row>
    <row r="72" spans="1:16" s="831" customFormat="1" ht="10.15" customHeight="1">
      <c r="A72" s="890"/>
      <c r="B72" s="891"/>
      <c r="C72" s="892" t="s">
        <v>747</v>
      </c>
      <c r="D72" s="893" t="s">
        <v>94</v>
      </c>
      <c r="E72" s="858">
        <v>4</v>
      </c>
      <c r="F72" s="464"/>
      <c r="G72" s="464"/>
      <c r="H72" s="859">
        <f>F72+G72</f>
        <v>0</v>
      </c>
      <c r="I72" s="860">
        <f>ROUND(E72*F72,2)</f>
        <v>0</v>
      </c>
      <c r="J72" s="861">
        <f>ROUND(E72*G72,2)</f>
        <v>0</v>
      </c>
      <c r="K72" s="859">
        <f>ROUND(E72*H72,2)</f>
        <v>0</v>
      </c>
      <c r="L72" s="862">
        <v>3.5</v>
      </c>
      <c r="M72" s="863">
        <f>PRODUCT(E72,L72)</f>
        <v>14</v>
      </c>
      <c r="N72" s="828"/>
      <c r="O72" s="828"/>
      <c r="P72" s="828"/>
    </row>
    <row r="73" spans="1:16" s="831" customFormat="1" ht="10.15" customHeight="1">
      <c r="A73" s="890"/>
      <c r="B73" s="891"/>
      <c r="C73" s="892" t="s">
        <v>748</v>
      </c>
      <c r="D73" s="893" t="s">
        <v>94</v>
      </c>
      <c r="E73" s="858">
        <v>2</v>
      </c>
      <c r="F73" s="464"/>
      <c r="G73" s="464"/>
      <c r="H73" s="859">
        <f>F73+G73</f>
        <v>0</v>
      </c>
      <c r="I73" s="860">
        <f>ROUND(E73*F73,2)</f>
        <v>0</v>
      </c>
      <c r="J73" s="861">
        <f>ROUND(E73*G73,2)</f>
        <v>0</v>
      </c>
      <c r="K73" s="859">
        <f>ROUND(E73*H73,2)</f>
        <v>0</v>
      </c>
      <c r="L73" s="862">
        <v>2.42</v>
      </c>
      <c r="M73" s="863">
        <f>PRODUCT(E73,L73)</f>
        <v>4.84</v>
      </c>
      <c r="N73" s="828"/>
      <c r="O73" s="828"/>
      <c r="P73" s="828"/>
    </row>
    <row r="74" spans="1:16" s="831" customFormat="1" ht="10.15" customHeight="1">
      <c r="A74" s="890"/>
      <c r="B74" s="891"/>
      <c r="C74" s="892" t="s">
        <v>749</v>
      </c>
      <c r="D74" s="893" t="s">
        <v>94</v>
      </c>
      <c r="E74" s="858">
        <v>1</v>
      </c>
      <c r="F74" s="464"/>
      <c r="G74" s="464"/>
      <c r="H74" s="859">
        <f>F74+G74</f>
        <v>0</v>
      </c>
      <c r="I74" s="860">
        <f>ROUND(E74*F74,2)</f>
        <v>0</v>
      </c>
      <c r="J74" s="861">
        <f>ROUND(E74*G74,2)</f>
        <v>0</v>
      </c>
      <c r="K74" s="859">
        <f>ROUND(E74*H74,2)</f>
        <v>0</v>
      </c>
      <c r="L74" s="862">
        <v>1.5</v>
      </c>
      <c r="M74" s="863">
        <f>PRODUCT(E74,L74)</f>
        <v>1.5</v>
      </c>
      <c r="N74" s="828"/>
      <c r="O74" s="828"/>
      <c r="P74" s="828"/>
    </row>
    <row r="75" spans="1:16" s="831" customFormat="1" ht="10.15" customHeight="1">
      <c r="A75" s="890"/>
      <c r="B75" s="891"/>
      <c r="C75" s="892" t="s">
        <v>750</v>
      </c>
      <c r="D75" s="893" t="s">
        <v>94</v>
      </c>
      <c r="E75" s="858">
        <v>10</v>
      </c>
      <c r="F75" s="464"/>
      <c r="G75" s="464"/>
      <c r="H75" s="859">
        <f>F75+G75</f>
        <v>0</v>
      </c>
      <c r="I75" s="860">
        <f>ROUND(E75*F75,2)</f>
        <v>0</v>
      </c>
      <c r="J75" s="861">
        <f>ROUND(E75*G75,2)</f>
        <v>0</v>
      </c>
      <c r="K75" s="859">
        <f>ROUND(E75*H75,2)</f>
        <v>0</v>
      </c>
      <c r="L75" s="862">
        <v>0.3</v>
      </c>
      <c r="M75" s="863">
        <f>PRODUCT(E75,L75)</f>
        <v>3</v>
      </c>
      <c r="N75" s="828"/>
      <c r="O75" s="828"/>
      <c r="P75" s="828"/>
    </row>
    <row r="76" spans="1:16" s="831" customFormat="1" ht="10.15" customHeight="1">
      <c r="A76" s="890"/>
      <c r="B76" s="891"/>
      <c r="C76" s="892"/>
      <c r="D76" s="893"/>
      <c r="E76" s="858"/>
      <c r="F76" s="464"/>
      <c r="G76" s="464"/>
      <c r="H76" s="894"/>
      <c r="I76" s="895"/>
      <c r="J76" s="896"/>
      <c r="K76" s="894"/>
      <c r="L76" s="862"/>
      <c r="M76" s="863"/>
      <c r="N76" s="828"/>
      <c r="O76" s="828"/>
      <c r="P76" s="828"/>
    </row>
    <row r="77" spans="1:16" s="831" customFormat="1" ht="10.15" customHeight="1">
      <c r="A77" s="890"/>
      <c r="B77" s="891"/>
      <c r="C77" s="892" t="s">
        <v>751</v>
      </c>
      <c r="D77" s="893" t="s">
        <v>94</v>
      </c>
      <c r="E77" s="858">
        <v>12</v>
      </c>
      <c r="F77" s="464"/>
      <c r="G77" s="464"/>
      <c r="H77" s="859">
        <f>F77+G77</f>
        <v>0</v>
      </c>
      <c r="I77" s="860">
        <f>ROUND(E77*F77,2)</f>
        <v>0</v>
      </c>
      <c r="J77" s="861">
        <f>ROUND(E77*G77,2)</f>
        <v>0</v>
      </c>
      <c r="K77" s="859">
        <f>ROUND(E77*H77,2)</f>
        <v>0</v>
      </c>
      <c r="L77" s="862">
        <v>1.5</v>
      </c>
      <c r="M77" s="863">
        <f>PRODUCT(E77,L77)</f>
        <v>18</v>
      </c>
      <c r="N77" s="828"/>
      <c r="O77" s="828"/>
      <c r="P77" s="828"/>
    </row>
    <row r="78" spans="1:16" s="831" customFormat="1" ht="10.15" customHeight="1" thickBot="1">
      <c r="A78" s="890"/>
      <c r="B78" s="891"/>
      <c r="C78" s="906"/>
      <c r="D78" s="893"/>
      <c r="E78" s="858"/>
      <c r="F78" s="464"/>
      <c r="G78" s="464"/>
      <c r="H78" s="894"/>
      <c r="I78" s="895"/>
      <c r="J78" s="896"/>
      <c r="K78" s="894"/>
      <c r="L78" s="862"/>
      <c r="M78" s="863"/>
      <c r="N78" s="828"/>
      <c r="O78" s="828"/>
      <c r="P78" s="828"/>
    </row>
    <row r="79" spans="1:16" s="831" customFormat="1" ht="10.15" customHeight="1" thickBot="1">
      <c r="A79" s="897"/>
      <c r="B79" s="847">
        <v>4</v>
      </c>
      <c r="C79" s="152" t="s">
        <v>752</v>
      </c>
      <c r="D79" s="153"/>
      <c r="E79" s="898"/>
      <c r="F79" s="899"/>
      <c r="G79" s="852"/>
      <c r="H79" s="900"/>
      <c r="I79" s="852"/>
      <c r="J79" s="900"/>
      <c r="K79" s="852">
        <f>SUBTOTAL(9,K80:K93)</f>
        <v>0</v>
      </c>
      <c r="L79" s="889">
        <f>SUBTOTAL(9,L80:L93)</f>
        <v>17.809999999999999</v>
      </c>
      <c r="M79" s="889">
        <f>SUBTOTAL(9,M80:M93)</f>
        <v>163.24</v>
      </c>
      <c r="N79" s="828"/>
      <c r="O79" s="828"/>
      <c r="P79" s="828"/>
    </row>
    <row r="80" spans="1:16" s="831" customFormat="1" ht="10.15" customHeight="1">
      <c r="A80" s="890"/>
      <c r="B80" s="891"/>
      <c r="C80" s="892" t="s">
        <v>753</v>
      </c>
      <c r="D80" s="893" t="s">
        <v>94</v>
      </c>
      <c r="E80" s="858">
        <v>12</v>
      </c>
      <c r="F80" s="456"/>
      <c r="G80" s="456"/>
      <c r="H80" s="894">
        <f>F80+G80</f>
        <v>0</v>
      </c>
      <c r="I80" s="895">
        <f>ROUND(E80*F80,2)</f>
        <v>0</v>
      </c>
      <c r="J80" s="896">
        <f>ROUND(E80*G80,2)</f>
        <v>0</v>
      </c>
      <c r="K80" s="894">
        <f>ROUND(E80*H80,2)</f>
        <v>0</v>
      </c>
      <c r="L80" s="862">
        <v>7</v>
      </c>
      <c r="M80" s="863">
        <f>PRODUCT(E80,L80)</f>
        <v>84</v>
      </c>
      <c r="N80" s="828"/>
      <c r="O80" s="828"/>
      <c r="P80" s="828"/>
    </row>
    <row r="81" spans="1:16" s="831" customFormat="1" ht="10.15" customHeight="1">
      <c r="A81" s="890"/>
      <c r="B81" s="891"/>
      <c r="C81" s="892" t="s">
        <v>754</v>
      </c>
      <c r="D81" s="893" t="s">
        <v>94</v>
      </c>
      <c r="E81" s="858">
        <v>2</v>
      </c>
      <c r="F81" s="464"/>
      <c r="G81" s="464"/>
      <c r="H81" s="859">
        <f>F81+G81</f>
        <v>0</v>
      </c>
      <c r="I81" s="860">
        <f>ROUND(E81*F81,2)</f>
        <v>0</v>
      </c>
      <c r="J81" s="861">
        <f>ROUND(E81*G81,2)</f>
        <v>0</v>
      </c>
      <c r="K81" s="859">
        <f>ROUND(E81*H81,2)</f>
        <v>0</v>
      </c>
      <c r="L81" s="862">
        <v>4.5</v>
      </c>
      <c r="M81" s="863">
        <f>PRODUCT(E81,L81)</f>
        <v>9</v>
      </c>
      <c r="N81" s="828"/>
      <c r="O81" s="828"/>
      <c r="P81" s="828"/>
    </row>
    <row r="82" spans="1:16" s="831" customFormat="1" ht="10.15" customHeight="1">
      <c r="A82" s="890"/>
      <c r="B82" s="891"/>
      <c r="C82" s="892" t="s">
        <v>755</v>
      </c>
      <c r="D82" s="893" t="s">
        <v>94</v>
      </c>
      <c r="E82" s="858">
        <v>14</v>
      </c>
      <c r="F82" s="464"/>
      <c r="G82" s="464"/>
      <c r="H82" s="859">
        <f>F82+G82</f>
        <v>0</v>
      </c>
      <c r="I82" s="860">
        <f>ROUND(E82*F82,2)</f>
        <v>0</v>
      </c>
      <c r="J82" s="861">
        <f>ROUND(E82*G82,2)</f>
        <v>0</v>
      </c>
      <c r="K82" s="859">
        <f>ROUND(E82*H82,2)</f>
        <v>0</v>
      </c>
      <c r="L82" s="862">
        <v>4.5</v>
      </c>
      <c r="M82" s="863">
        <f>PRODUCT(E82,L82)</f>
        <v>63</v>
      </c>
      <c r="N82" s="828"/>
      <c r="O82" s="828"/>
      <c r="P82" s="828"/>
    </row>
    <row r="83" spans="1:16" s="831" customFormat="1" ht="10.15" customHeight="1">
      <c r="A83" s="890"/>
      <c r="B83" s="891"/>
      <c r="C83" s="892"/>
      <c r="D83" s="893"/>
      <c r="E83" s="858"/>
      <c r="F83" s="464"/>
      <c r="G83" s="464"/>
      <c r="H83" s="894"/>
      <c r="I83" s="895"/>
      <c r="J83" s="896"/>
      <c r="K83" s="894"/>
      <c r="L83" s="862"/>
      <c r="M83" s="863"/>
      <c r="N83" s="828"/>
      <c r="O83" s="828"/>
      <c r="P83" s="828"/>
    </row>
    <row r="84" spans="1:16" s="831" customFormat="1" ht="10.15" customHeight="1">
      <c r="A84" s="890"/>
      <c r="B84" s="891"/>
      <c r="C84" s="892" t="s">
        <v>756</v>
      </c>
      <c r="D84" s="893" t="s">
        <v>94</v>
      </c>
      <c r="E84" s="858">
        <v>4</v>
      </c>
      <c r="F84" s="464"/>
      <c r="G84" s="464"/>
      <c r="H84" s="859">
        <f>F84+G84</f>
        <v>0</v>
      </c>
      <c r="I84" s="860">
        <f>ROUND(E84*F84,2)</f>
        <v>0</v>
      </c>
      <c r="J84" s="861">
        <f>ROUND(E84*G84,2)</f>
        <v>0</v>
      </c>
      <c r="K84" s="859">
        <f>ROUND(E84*H84,2)</f>
        <v>0</v>
      </c>
      <c r="L84" s="862">
        <v>1</v>
      </c>
      <c r="M84" s="863">
        <f>PRODUCT(E84,L84)</f>
        <v>4</v>
      </c>
      <c r="N84" s="828"/>
      <c r="O84" s="828"/>
      <c r="P84" s="828"/>
    </row>
    <row r="85" spans="1:16" s="831" customFormat="1" ht="10.15" customHeight="1">
      <c r="A85" s="890"/>
      <c r="B85" s="891"/>
      <c r="C85" s="892" t="s">
        <v>757</v>
      </c>
      <c r="D85" s="893" t="s">
        <v>94</v>
      </c>
      <c r="E85" s="858">
        <v>4</v>
      </c>
      <c r="F85" s="464"/>
      <c r="G85" s="464"/>
      <c r="H85" s="859">
        <f>F85+G85</f>
        <v>0</v>
      </c>
      <c r="I85" s="860">
        <f>ROUND(E85*F85,2)</f>
        <v>0</v>
      </c>
      <c r="J85" s="861">
        <f>ROUND(E85*G85,2)</f>
        <v>0</v>
      </c>
      <c r="K85" s="859">
        <f>ROUND(E85*H85,2)</f>
        <v>0</v>
      </c>
      <c r="L85" s="862">
        <v>0.81</v>
      </c>
      <c r="M85" s="863">
        <f>PRODUCT(E85,L85)</f>
        <v>3.24</v>
      </c>
      <c r="N85" s="828"/>
      <c r="O85" s="828"/>
      <c r="P85" s="828"/>
    </row>
    <row r="86" spans="1:16" s="831" customFormat="1" ht="10.15" customHeight="1">
      <c r="A86" s="890"/>
      <c r="B86" s="891"/>
      <c r="C86" s="892"/>
      <c r="D86" s="893"/>
      <c r="E86" s="858"/>
      <c r="F86" s="464"/>
      <c r="G86" s="464"/>
      <c r="H86" s="894"/>
      <c r="I86" s="895"/>
      <c r="J86" s="896"/>
      <c r="K86" s="894"/>
      <c r="L86" s="862"/>
      <c r="M86" s="863"/>
      <c r="N86" s="828"/>
      <c r="O86" s="828"/>
      <c r="P86" s="828"/>
    </row>
    <row r="87" spans="1:16" s="831" customFormat="1" ht="10.15" customHeight="1">
      <c r="A87" s="890"/>
      <c r="B87" s="891"/>
      <c r="C87" s="906" t="s">
        <v>758</v>
      </c>
      <c r="D87" s="893"/>
      <c r="E87" s="858"/>
      <c r="F87" s="464"/>
      <c r="G87" s="464"/>
      <c r="H87" s="894"/>
      <c r="I87" s="895"/>
      <c r="J87" s="896"/>
      <c r="K87" s="894"/>
      <c r="L87" s="862"/>
      <c r="M87" s="863"/>
      <c r="N87" s="828"/>
      <c r="O87" s="828"/>
      <c r="P87" s="828"/>
    </row>
    <row r="88" spans="1:16" s="831" customFormat="1" ht="10.15" customHeight="1">
      <c r="A88" s="890"/>
      <c r="B88" s="891"/>
      <c r="C88" s="892" t="s">
        <v>759</v>
      </c>
      <c r="D88" s="893" t="s">
        <v>94</v>
      </c>
      <c r="E88" s="858">
        <v>14</v>
      </c>
      <c r="F88" s="464"/>
      <c r="G88" s="464"/>
      <c r="H88" s="859">
        <f>F88+G88</f>
        <v>0</v>
      </c>
      <c r="I88" s="860">
        <f>ROUND(E88*F88,2)</f>
        <v>0</v>
      </c>
      <c r="J88" s="861">
        <f>ROUND(E88*G88,2)</f>
        <v>0</v>
      </c>
      <c r="K88" s="859">
        <f>ROUND(E88*H88,2)</f>
        <v>0</v>
      </c>
      <c r="L88" s="862"/>
      <c r="M88" s="863"/>
      <c r="N88" s="828"/>
      <c r="O88" s="828"/>
      <c r="P88" s="828"/>
    </row>
    <row r="89" spans="1:16" s="831" customFormat="1" ht="10.15" customHeight="1">
      <c r="A89" s="890"/>
      <c r="B89" s="891"/>
      <c r="C89" s="892" t="s">
        <v>760</v>
      </c>
      <c r="D89" s="893" t="s">
        <v>94</v>
      </c>
      <c r="E89" s="858">
        <v>2</v>
      </c>
      <c r="F89" s="464"/>
      <c r="G89" s="464"/>
      <c r="H89" s="859">
        <f>F89+G89</f>
        <v>0</v>
      </c>
      <c r="I89" s="860">
        <f>ROUND(E89*F89,2)</f>
        <v>0</v>
      </c>
      <c r="J89" s="861">
        <f>ROUND(E89*G89,2)</f>
        <v>0</v>
      </c>
      <c r="K89" s="859">
        <f>ROUND(E89*H89,2)</f>
        <v>0</v>
      </c>
      <c r="L89" s="862"/>
      <c r="M89" s="863"/>
      <c r="N89" s="828"/>
      <c r="O89" s="828"/>
      <c r="P89" s="828"/>
    </row>
    <row r="90" spans="1:16" s="831" customFormat="1" ht="10.15" customHeight="1">
      <c r="A90" s="890"/>
      <c r="B90" s="891"/>
      <c r="C90" s="892" t="s">
        <v>761</v>
      </c>
      <c r="D90" s="893" t="s">
        <v>94</v>
      </c>
      <c r="E90" s="858">
        <v>16</v>
      </c>
      <c r="F90" s="464"/>
      <c r="G90" s="464"/>
      <c r="H90" s="859">
        <f>F90+G90</f>
        <v>0</v>
      </c>
      <c r="I90" s="860">
        <f>ROUND(E90*F90,2)</f>
        <v>0</v>
      </c>
      <c r="J90" s="861">
        <f>ROUND(E90*G90,2)</f>
        <v>0</v>
      </c>
      <c r="K90" s="859">
        <f>ROUND(E90*H90,2)</f>
        <v>0</v>
      </c>
      <c r="L90" s="862"/>
      <c r="M90" s="868"/>
      <c r="N90" s="828"/>
      <c r="O90" s="828"/>
      <c r="P90" s="828"/>
    </row>
    <row r="91" spans="1:16" s="831" customFormat="1" ht="10.15" customHeight="1">
      <c r="A91" s="890"/>
      <c r="B91" s="891"/>
      <c r="C91" s="892" t="s">
        <v>762</v>
      </c>
      <c r="D91" s="893" t="s">
        <v>94</v>
      </c>
      <c r="E91" s="858">
        <v>4</v>
      </c>
      <c r="F91" s="464"/>
      <c r="G91" s="464"/>
      <c r="H91" s="859">
        <f>F91+G91</f>
        <v>0</v>
      </c>
      <c r="I91" s="860">
        <f>ROUND(E91*F91,2)</f>
        <v>0</v>
      </c>
      <c r="J91" s="861">
        <f>ROUND(E91*G91,2)</f>
        <v>0</v>
      </c>
      <c r="K91" s="859">
        <f>ROUND(E91*H91,2)</f>
        <v>0</v>
      </c>
      <c r="L91" s="862"/>
      <c r="M91" s="868"/>
      <c r="N91" s="828"/>
      <c r="O91" s="828"/>
      <c r="P91" s="828"/>
    </row>
    <row r="92" spans="1:16" s="831" customFormat="1" ht="10.15" customHeight="1">
      <c r="A92" s="890"/>
      <c r="B92" s="891"/>
      <c r="C92" s="892" t="s">
        <v>763</v>
      </c>
      <c r="D92" s="893" t="s">
        <v>94</v>
      </c>
      <c r="E92" s="858">
        <v>4</v>
      </c>
      <c r="F92" s="464"/>
      <c r="G92" s="464"/>
      <c r="H92" s="859">
        <f>F92+G92</f>
        <v>0</v>
      </c>
      <c r="I92" s="860">
        <f>ROUND(E92*F92,2)</f>
        <v>0</v>
      </c>
      <c r="J92" s="861">
        <f>ROUND(E92*G92,2)</f>
        <v>0</v>
      </c>
      <c r="K92" s="859">
        <f>ROUND(E92*H92,2)</f>
        <v>0</v>
      </c>
      <c r="L92" s="862"/>
      <c r="M92" s="868"/>
      <c r="N92" s="828"/>
      <c r="O92" s="828"/>
      <c r="P92" s="828"/>
    </row>
    <row r="93" spans="1:16" s="831" customFormat="1" ht="10.15" customHeight="1" thickBot="1">
      <c r="A93" s="890"/>
      <c r="B93" s="891"/>
      <c r="C93" s="892"/>
      <c r="D93" s="893"/>
      <c r="E93" s="858"/>
      <c r="F93" s="464"/>
      <c r="G93" s="464"/>
      <c r="H93" s="894"/>
      <c r="I93" s="895"/>
      <c r="J93" s="896"/>
      <c r="K93" s="894"/>
      <c r="L93" s="862"/>
      <c r="M93" s="868"/>
      <c r="N93" s="828"/>
      <c r="O93" s="828"/>
      <c r="P93" s="828"/>
    </row>
    <row r="94" spans="1:16" s="831" customFormat="1" ht="10.15" customHeight="1" thickBot="1">
      <c r="A94" s="897"/>
      <c r="B94" s="847">
        <v>5</v>
      </c>
      <c r="C94" s="152" t="s">
        <v>65</v>
      </c>
      <c r="D94" s="153"/>
      <c r="E94" s="898"/>
      <c r="F94" s="899"/>
      <c r="G94" s="852"/>
      <c r="H94" s="900"/>
      <c r="I94" s="852"/>
      <c r="J94" s="900"/>
      <c r="K94" s="852">
        <f>SUBTOTAL(9,K95:K125)</f>
        <v>0</v>
      </c>
      <c r="L94" s="889">
        <f>SUBTOTAL(9,L95:L125)</f>
        <v>4.4000000000000004</v>
      </c>
      <c r="M94" s="889">
        <f>SUBTOTAL(9,M95:M125)</f>
        <v>17.77</v>
      </c>
      <c r="N94" s="828"/>
      <c r="O94" s="828"/>
      <c r="P94" s="828"/>
    </row>
    <row r="95" spans="1:16" s="831" customFormat="1" ht="10.15" customHeight="1">
      <c r="A95" s="890"/>
      <c r="B95" s="891"/>
      <c r="C95" s="892" t="s">
        <v>764</v>
      </c>
      <c r="D95" s="893" t="s">
        <v>94</v>
      </c>
      <c r="E95" s="858">
        <v>1</v>
      </c>
      <c r="F95" s="456"/>
      <c r="G95" s="456"/>
      <c r="H95" s="894">
        <f>F95+G95</f>
        <v>0</v>
      </c>
      <c r="I95" s="895">
        <f>ROUND(E95*F95,2)</f>
        <v>0</v>
      </c>
      <c r="J95" s="896">
        <f>ROUND(E95*G95,2)</f>
        <v>0</v>
      </c>
      <c r="K95" s="894">
        <f>ROUND(E95*H95,2)</f>
        <v>0</v>
      </c>
      <c r="L95" s="862">
        <v>0.45</v>
      </c>
      <c r="M95" s="863">
        <f>PRODUCT(E95,L95)</f>
        <v>0.45</v>
      </c>
      <c r="N95" s="828"/>
      <c r="O95" s="828"/>
      <c r="P95" s="828"/>
    </row>
    <row r="96" spans="1:16" s="831" customFormat="1" ht="10.15" customHeight="1">
      <c r="A96" s="890"/>
      <c r="B96" s="891"/>
      <c r="C96" s="892" t="s">
        <v>765</v>
      </c>
      <c r="D96" s="893" t="s">
        <v>94</v>
      </c>
      <c r="E96" s="858">
        <v>6</v>
      </c>
      <c r="F96" s="464"/>
      <c r="G96" s="464"/>
      <c r="H96" s="859">
        <f>F96+G96</f>
        <v>0</v>
      </c>
      <c r="I96" s="860">
        <f>ROUND(E96*F96,2)</f>
        <v>0</v>
      </c>
      <c r="J96" s="861">
        <f>ROUND(E96*G96,2)</f>
        <v>0</v>
      </c>
      <c r="K96" s="859">
        <f>ROUND(E96*H96,2)</f>
        <v>0</v>
      </c>
      <c r="L96" s="862">
        <v>0.13</v>
      </c>
      <c r="M96" s="863">
        <f>PRODUCT(E96,L96)</f>
        <v>0.78</v>
      </c>
      <c r="N96" s="828"/>
      <c r="O96" s="828"/>
      <c r="P96" s="828"/>
    </row>
    <row r="97" spans="1:16" s="831" customFormat="1" ht="10.15" customHeight="1">
      <c r="A97" s="890"/>
      <c r="B97" s="891"/>
      <c r="C97" s="892" t="s">
        <v>766</v>
      </c>
      <c r="D97" s="893" t="s">
        <v>94</v>
      </c>
      <c r="E97" s="858">
        <v>2</v>
      </c>
      <c r="F97" s="464"/>
      <c r="G97" s="464"/>
      <c r="H97" s="859">
        <f>F97+G97</f>
        <v>0</v>
      </c>
      <c r="I97" s="860">
        <f>ROUND(E97*F97,2)</f>
        <v>0</v>
      </c>
      <c r="J97" s="861">
        <f>ROUND(E97*G97,2)</f>
        <v>0</v>
      </c>
      <c r="K97" s="859">
        <f>ROUND(E97*H97,2)</f>
        <v>0</v>
      </c>
      <c r="L97" s="862">
        <v>0.17</v>
      </c>
      <c r="M97" s="863">
        <f>PRODUCT(E97,L97)</f>
        <v>0.34</v>
      </c>
      <c r="N97" s="828"/>
      <c r="O97" s="828"/>
      <c r="P97" s="828"/>
    </row>
    <row r="98" spans="1:16" s="831" customFormat="1" ht="10.15" customHeight="1">
      <c r="A98" s="890"/>
      <c r="B98" s="891"/>
      <c r="C98" s="892" t="s">
        <v>767</v>
      </c>
      <c r="D98" s="893" t="s">
        <v>94</v>
      </c>
      <c r="E98" s="858">
        <v>6</v>
      </c>
      <c r="F98" s="464"/>
      <c r="G98" s="464"/>
      <c r="H98" s="859">
        <f>F98+G98</f>
        <v>0</v>
      </c>
      <c r="I98" s="860">
        <f>ROUND(E98*F98,2)</f>
        <v>0</v>
      </c>
      <c r="J98" s="861">
        <f>ROUND(E98*G98,2)</f>
        <v>0</v>
      </c>
      <c r="K98" s="859">
        <f>ROUND(E98*H98,2)</f>
        <v>0</v>
      </c>
      <c r="L98" s="862">
        <v>0.9</v>
      </c>
      <c r="M98" s="863">
        <f>PRODUCT(E98,L98)</f>
        <v>5.4</v>
      </c>
      <c r="N98" s="828"/>
      <c r="O98" s="828"/>
      <c r="P98" s="828"/>
    </row>
    <row r="99" spans="1:16" s="831" customFormat="1" ht="10.15" customHeight="1">
      <c r="A99" s="890"/>
      <c r="B99" s="891"/>
      <c r="C99" s="892"/>
      <c r="D99" s="893"/>
      <c r="E99" s="858"/>
      <c r="F99" s="464"/>
      <c r="G99" s="464"/>
      <c r="H99" s="894"/>
      <c r="I99" s="895"/>
      <c r="J99" s="896"/>
      <c r="K99" s="894"/>
      <c r="L99" s="862"/>
      <c r="M99" s="863"/>
      <c r="N99" s="828"/>
      <c r="O99" s="828"/>
      <c r="P99" s="828"/>
    </row>
    <row r="100" spans="1:16" s="831" customFormat="1" ht="10.15" customHeight="1">
      <c r="A100" s="890"/>
      <c r="B100" s="891"/>
      <c r="C100" s="856" t="s">
        <v>768</v>
      </c>
      <c r="D100" s="893"/>
      <c r="E100" s="858"/>
      <c r="F100" s="464"/>
      <c r="G100" s="464"/>
      <c r="H100" s="894"/>
      <c r="I100" s="895"/>
      <c r="J100" s="896"/>
      <c r="K100" s="894"/>
      <c r="L100" s="862"/>
      <c r="M100" s="863"/>
      <c r="N100" s="828"/>
      <c r="O100" s="828"/>
      <c r="P100" s="828"/>
    </row>
    <row r="101" spans="1:16" s="831" customFormat="1" ht="10.15" customHeight="1">
      <c r="A101" s="890"/>
      <c r="B101" s="891"/>
      <c r="C101" s="892" t="s">
        <v>769</v>
      </c>
      <c r="D101" s="893" t="s">
        <v>94</v>
      </c>
      <c r="E101" s="858">
        <v>2</v>
      </c>
      <c r="F101" s="464"/>
      <c r="G101" s="464"/>
      <c r="H101" s="859">
        <f>F101+G101</f>
        <v>0</v>
      </c>
      <c r="I101" s="860">
        <f>ROUND(E101*F101,2)</f>
        <v>0</v>
      </c>
      <c r="J101" s="861">
        <f>ROUND(E101*G101,2)</f>
        <v>0</v>
      </c>
      <c r="K101" s="859">
        <f>ROUND(E101*H101,2)</f>
        <v>0</v>
      </c>
      <c r="L101" s="862">
        <v>0.65</v>
      </c>
      <c r="M101" s="863">
        <f>PRODUCT(E101,L101)</f>
        <v>1.3</v>
      </c>
      <c r="N101" s="828"/>
      <c r="O101" s="828"/>
      <c r="P101" s="828"/>
    </row>
    <row r="102" spans="1:16" s="831" customFormat="1" ht="10.15" customHeight="1">
      <c r="A102" s="890"/>
      <c r="B102" s="891"/>
      <c r="C102" s="892" t="s">
        <v>770</v>
      </c>
      <c r="D102" s="893" t="s">
        <v>94</v>
      </c>
      <c r="E102" s="858">
        <v>4</v>
      </c>
      <c r="F102" s="464"/>
      <c r="G102" s="464"/>
      <c r="H102" s="859">
        <f>F102+G102</f>
        <v>0</v>
      </c>
      <c r="I102" s="860">
        <f>ROUND(E102*F102,2)</f>
        <v>0</v>
      </c>
      <c r="J102" s="861">
        <f>ROUND(E102*G102,2)</f>
        <v>0</v>
      </c>
      <c r="K102" s="859">
        <f>ROUND(E102*H102,2)</f>
        <v>0</v>
      </c>
      <c r="L102" s="862">
        <v>0.65</v>
      </c>
      <c r="M102" s="863">
        <f>PRODUCT(E102,L102)</f>
        <v>2.6</v>
      </c>
      <c r="N102" s="828"/>
      <c r="O102" s="828"/>
      <c r="P102" s="828"/>
    </row>
    <row r="103" spans="1:16" s="831" customFormat="1" ht="10.15" customHeight="1">
      <c r="A103" s="890"/>
      <c r="B103" s="891"/>
      <c r="C103" s="892" t="s">
        <v>771</v>
      </c>
      <c r="D103" s="893" t="s">
        <v>94</v>
      </c>
      <c r="E103" s="858">
        <v>6</v>
      </c>
      <c r="F103" s="464"/>
      <c r="G103" s="464"/>
      <c r="H103" s="859">
        <f>F103+G103</f>
        <v>0</v>
      </c>
      <c r="I103" s="860">
        <f>ROUND(E103*F103,2)</f>
        <v>0</v>
      </c>
      <c r="J103" s="861">
        <f>ROUND(E103*G103,2)</f>
        <v>0</v>
      </c>
      <c r="K103" s="859">
        <f>ROUND(E103*H103,2)</f>
        <v>0</v>
      </c>
      <c r="L103" s="862">
        <v>0.85</v>
      </c>
      <c r="M103" s="863">
        <f>PRODUCT(E103,L103)</f>
        <v>5.0999999999999996</v>
      </c>
      <c r="N103" s="828"/>
      <c r="O103" s="828"/>
      <c r="P103" s="828"/>
    </row>
    <row r="104" spans="1:16" s="831" customFormat="1" ht="10.15" customHeight="1">
      <c r="A104" s="890"/>
      <c r="B104" s="891"/>
      <c r="C104" s="906" t="s">
        <v>772</v>
      </c>
      <c r="D104" s="893"/>
      <c r="E104" s="858"/>
      <c r="F104" s="464"/>
      <c r="G104" s="464"/>
      <c r="H104" s="894"/>
      <c r="I104" s="895"/>
      <c r="J104" s="896"/>
      <c r="K104" s="894"/>
      <c r="L104" s="862"/>
      <c r="M104" s="863"/>
      <c r="N104" s="828"/>
      <c r="O104" s="828"/>
      <c r="P104" s="828"/>
    </row>
    <row r="105" spans="1:16" s="831" customFormat="1" ht="10.15" customHeight="1">
      <c r="A105" s="890"/>
      <c r="B105" s="891"/>
      <c r="C105" s="892" t="s">
        <v>773</v>
      </c>
      <c r="D105" s="893" t="s">
        <v>94</v>
      </c>
      <c r="E105" s="858">
        <v>12</v>
      </c>
      <c r="F105" s="464"/>
      <c r="G105" s="464"/>
      <c r="H105" s="859">
        <f>F105+G105</f>
        <v>0</v>
      </c>
      <c r="I105" s="860">
        <f>ROUND(E105*F105,2)</f>
        <v>0</v>
      </c>
      <c r="J105" s="861">
        <f>ROUND(E105*G105,2)</f>
        <v>0</v>
      </c>
      <c r="K105" s="859">
        <f>ROUND(E105*H105,2)</f>
        <v>0</v>
      </c>
      <c r="L105" s="862"/>
      <c r="M105" s="863"/>
      <c r="N105" s="828"/>
      <c r="O105" s="828"/>
      <c r="P105" s="828"/>
    </row>
    <row r="106" spans="1:16" s="831" customFormat="1" ht="10.15" customHeight="1">
      <c r="A106" s="890"/>
      <c r="B106" s="891"/>
      <c r="C106" s="892" t="s">
        <v>774</v>
      </c>
      <c r="D106" s="893" t="s">
        <v>94</v>
      </c>
      <c r="E106" s="858">
        <v>2</v>
      </c>
      <c r="F106" s="464"/>
      <c r="G106" s="464"/>
      <c r="H106" s="859">
        <f>F106+G106</f>
        <v>0</v>
      </c>
      <c r="I106" s="860">
        <f>ROUND(E106*F106,2)</f>
        <v>0</v>
      </c>
      <c r="J106" s="861">
        <f>ROUND(E106*G106,2)</f>
        <v>0</v>
      </c>
      <c r="K106" s="859">
        <f>ROUND(E106*H106,2)</f>
        <v>0</v>
      </c>
      <c r="L106" s="862">
        <v>0.3</v>
      </c>
      <c r="M106" s="863">
        <f>PRODUCT(E106,L106)</f>
        <v>0.6</v>
      </c>
      <c r="N106" s="828"/>
      <c r="O106" s="828"/>
      <c r="P106" s="828"/>
    </row>
    <row r="107" spans="1:16" s="831" customFormat="1" ht="10.15" customHeight="1">
      <c r="A107" s="890"/>
      <c r="B107" s="891"/>
      <c r="C107" s="906" t="s">
        <v>775</v>
      </c>
      <c r="D107" s="893"/>
      <c r="E107" s="858"/>
      <c r="F107" s="464"/>
      <c r="G107" s="464"/>
      <c r="H107" s="894"/>
      <c r="I107" s="895"/>
      <c r="J107" s="896"/>
      <c r="K107" s="894"/>
      <c r="L107" s="862"/>
      <c r="M107" s="863"/>
      <c r="N107" s="828"/>
      <c r="O107" s="828"/>
      <c r="P107" s="828"/>
    </row>
    <row r="108" spans="1:16" s="831" customFormat="1" ht="10.15" customHeight="1">
      <c r="A108" s="890"/>
      <c r="B108" s="891"/>
      <c r="C108" s="892"/>
      <c r="D108" s="893"/>
      <c r="E108" s="858"/>
      <c r="F108" s="464"/>
      <c r="G108" s="464"/>
      <c r="H108" s="894"/>
      <c r="I108" s="895"/>
      <c r="J108" s="896"/>
      <c r="K108" s="894"/>
      <c r="L108" s="862"/>
      <c r="M108" s="863"/>
      <c r="N108" s="828"/>
      <c r="O108" s="828"/>
      <c r="P108" s="828"/>
    </row>
    <row r="109" spans="1:16" s="831" customFormat="1" ht="10.15" customHeight="1">
      <c r="A109" s="890"/>
      <c r="B109" s="891"/>
      <c r="C109" s="892" t="s">
        <v>776</v>
      </c>
      <c r="D109" s="893" t="s">
        <v>94</v>
      </c>
      <c r="E109" s="858">
        <v>4</v>
      </c>
      <c r="F109" s="464"/>
      <c r="G109" s="464"/>
      <c r="H109" s="859">
        <f>F109+G109</f>
        <v>0</v>
      </c>
      <c r="I109" s="860">
        <f>ROUND(E109*F109,2)</f>
        <v>0</v>
      </c>
      <c r="J109" s="861">
        <f>ROUND(E109*G109,2)</f>
        <v>0</v>
      </c>
      <c r="K109" s="859">
        <f>ROUND(E109*H109,2)</f>
        <v>0</v>
      </c>
      <c r="L109" s="862">
        <v>0.3</v>
      </c>
      <c r="M109" s="907">
        <f>PRODUCT(E109,L109)</f>
        <v>1.2</v>
      </c>
      <c r="N109" s="828"/>
      <c r="O109" s="828"/>
      <c r="P109" s="828"/>
    </row>
    <row r="110" spans="1:16" s="831" customFormat="1" ht="10.15" customHeight="1">
      <c r="A110" s="890"/>
      <c r="B110" s="891"/>
      <c r="C110" s="892" t="s">
        <v>775</v>
      </c>
      <c r="D110" s="893"/>
      <c r="E110" s="858"/>
      <c r="F110" s="464"/>
      <c r="G110" s="464"/>
      <c r="H110" s="894"/>
      <c r="I110" s="895"/>
      <c r="J110" s="896"/>
      <c r="K110" s="894"/>
      <c r="L110" s="862"/>
      <c r="M110" s="863"/>
      <c r="N110" s="828"/>
      <c r="O110" s="828"/>
      <c r="P110" s="828"/>
    </row>
    <row r="111" spans="1:16" s="831" customFormat="1" ht="10.15" customHeight="1">
      <c r="A111" s="890"/>
      <c r="B111" s="908"/>
      <c r="C111" s="892"/>
      <c r="D111" s="893"/>
      <c r="E111" s="858"/>
      <c r="F111" s="464"/>
      <c r="G111" s="464"/>
      <c r="H111" s="894"/>
      <c r="I111" s="909"/>
      <c r="J111" s="896"/>
      <c r="K111" s="894"/>
      <c r="L111" s="862"/>
      <c r="M111" s="868"/>
      <c r="N111" s="828"/>
      <c r="O111" s="828"/>
      <c r="P111" s="828"/>
    </row>
    <row r="112" spans="1:16" s="878" customFormat="1" ht="10.15" customHeight="1">
      <c r="A112" s="873"/>
      <c r="B112" s="910"/>
      <c r="C112" s="892" t="s">
        <v>777</v>
      </c>
      <c r="D112" s="875" t="s">
        <v>94</v>
      </c>
      <c r="E112" s="858">
        <v>2</v>
      </c>
      <c r="F112" s="464"/>
      <c r="G112" s="464"/>
      <c r="H112" s="859">
        <f>F112+G112</f>
        <v>0</v>
      </c>
      <c r="I112" s="860">
        <f>ROUND(E112*F112,2)</f>
        <v>0</v>
      </c>
      <c r="J112" s="861">
        <f>ROUND(E112*G112,2)</f>
        <v>0</v>
      </c>
      <c r="K112" s="859">
        <f>ROUND(E112*H112,2)</f>
        <v>0</v>
      </c>
      <c r="L112" s="862"/>
      <c r="M112" s="868"/>
      <c r="N112" s="877"/>
      <c r="O112" s="877"/>
      <c r="P112" s="877"/>
    </row>
    <row r="113" spans="1:16" s="878" customFormat="1" ht="10.15" customHeight="1">
      <c r="A113" s="873"/>
      <c r="B113" s="891"/>
      <c r="C113" s="866" t="s">
        <v>778</v>
      </c>
      <c r="D113" s="875"/>
      <c r="E113" s="858"/>
      <c r="F113" s="464"/>
      <c r="G113" s="464"/>
      <c r="H113" s="859"/>
      <c r="I113" s="860"/>
      <c r="J113" s="861"/>
      <c r="K113" s="859"/>
      <c r="L113" s="862"/>
      <c r="M113" s="868"/>
      <c r="N113" s="877"/>
      <c r="O113" s="877"/>
      <c r="P113" s="877"/>
    </row>
    <row r="114" spans="1:16" s="831" customFormat="1" ht="10.15" customHeight="1">
      <c r="A114" s="890"/>
      <c r="B114" s="891"/>
      <c r="C114" s="856" t="s">
        <v>779</v>
      </c>
      <c r="D114" s="893"/>
      <c r="E114" s="858"/>
      <c r="F114" s="464"/>
      <c r="G114" s="464"/>
      <c r="H114" s="894"/>
      <c r="I114" s="895"/>
      <c r="J114" s="896"/>
      <c r="K114" s="894"/>
      <c r="L114" s="862"/>
      <c r="M114" s="868"/>
      <c r="N114" s="828"/>
      <c r="O114" s="828"/>
      <c r="P114" s="828"/>
    </row>
    <row r="115" spans="1:16" s="831" customFormat="1" ht="10.15" customHeight="1">
      <c r="A115" s="890"/>
      <c r="B115" s="891"/>
      <c r="C115" s="892" t="s">
        <v>780</v>
      </c>
      <c r="D115" s="893" t="s">
        <v>94</v>
      </c>
      <c r="E115" s="858">
        <v>8</v>
      </c>
      <c r="F115" s="464"/>
      <c r="G115" s="464"/>
      <c r="H115" s="859">
        <f>F115+G115</f>
        <v>0</v>
      </c>
      <c r="I115" s="860">
        <f>ROUND(E115*F115,2)</f>
        <v>0</v>
      </c>
      <c r="J115" s="861">
        <f>ROUND(E115*G115,2)</f>
        <v>0</v>
      </c>
      <c r="K115" s="859">
        <f>ROUND(E115*H115,2)</f>
        <v>0</v>
      </c>
      <c r="L115" s="862"/>
      <c r="M115" s="868"/>
      <c r="N115" s="828"/>
      <c r="O115" s="828"/>
      <c r="P115" s="828"/>
    </row>
    <row r="116" spans="1:16" s="831" customFormat="1" ht="10.15" customHeight="1">
      <c r="A116" s="890"/>
      <c r="B116" s="891"/>
      <c r="C116" s="892" t="s">
        <v>781</v>
      </c>
      <c r="D116" s="893" t="s">
        <v>526</v>
      </c>
      <c r="E116" s="858">
        <v>1</v>
      </c>
      <c r="F116" s="464"/>
      <c r="G116" s="464"/>
      <c r="H116" s="859">
        <f>F116+G116</f>
        <v>0</v>
      </c>
      <c r="I116" s="860">
        <f>ROUND(E116*F116,2)</f>
        <v>0</v>
      </c>
      <c r="J116" s="861">
        <f>ROUND(E116*G116,2)</f>
        <v>0</v>
      </c>
      <c r="K116" s="859">
        <f>ROUND(E116*H116,2)</f>
        <v>0</v>
      </c>
      <c r="L116" s="862"/>
      <c r="M116" s="868"/>
      <c r="N116" s="828"/>
      <c r="O116" s="828"/>
      <c r="P116" s="828"/>
    </row>
    <row r="117" spans="1:16" s="831" customFormat="1" ht="10.15" customHeight="1">
      <c r="A117" s="890"/>
      <c r="B117" s="891"/>
      <c r="C117" s="856"/>
      <c r="D117" s="893"/>
      <c r="E117" s="858"/>
      <c r="F117" s="464"/>
      <c r="G117" s="464"/>
      <c r="H117" s="894"/>
      <c r="I117" s="895"/>
      <c r="J117" s="896"/>
      <c r="K117" s="894"/>
      <c r="L117" s="862"/>
      <c r="M117" s="868"/>
      <c r="N117" s="828"/>
      <c r="O117" s="828"/>
      <c r="P117" s="828"/>
    </row>
    <row r="118" spans="1:16" s="831" customFormat="1" ht="10.15" customHeight="1">
      <c r="A118" s="890"/>
      <c r="B118" s="891"/>
      <c r="C118" s="856" t="s">
        <v>782</v>
      </c>
      <c r="D118" s="893"/>
      <c r="E118" s="858"/>
      <c r="F118" s="464"/>
      <c r="G118" s="464"/>
      <c r="H118" s="894"/>
      <c r="I118" s="895"/>
      <c r="J118" s="896"/>
      <c r="K118" s="894"/>
      <c r="L118" s="862"/>
      <c r="M118" s="868"/>
      <c r="N118" s="828"/>
      <c r="O118" s="828"/>
      <c r="P118" s="828"/>
    </row>
    <row r="119" spans="1:16" s="831" customFormat="1" ht="10.15" customHeight="1">
      <c r="A119" s="890"/>
      <c r="B119" s="891"/>
      <c r="C119" s="892" t="s">
        <v>783</v>
      </c>
      <c r="D119" s="893" t="s">
        <v>94</v>
      </c>
      <c r="E119" s="858">
        <v>15</v>
      </c>
      <c r="F119" s="464"/>
      <c r="G119" s="464"/>
      <c r="H119" s="859">
        <f>F119+G119</f>
        <v>0</v>
      </c>
      <c r="I119" s="860">
        <f>ROUND(E119*F119,2)</f>
        <v>0</v>
      </c>
      <c r="J119" s="861">
        <f>ROUND(E119*G119,2)</f>
        <v>0</v>
      </c>
      <c r="K119" s="859">
        <f>ROUND(E119*H119,2)</f>
        <v>0</v>
      </c>
      <c r="L119" s="862"/>
      <c r="M119" s="868"/>
      <c r="N119" s="828"/>
      <c r="O119" s="828"/>
      <c r="P119" s="828"/>
    </row>
    <row r="120" spans="1:16" s="831" customFormat="1" ht="10.15" customHeight="1">
      <c r="A120" s="890"/>
      <c r="B120" s="911"/>
      <c r="C120" s="892" t="s">
        <v>784</v>
      </c>
      <c r="D120" s="893" t="s">
        <v>94</v>
      </c>
      <c r="E120" s="858">
        <v>15</v>
      </c>
      <c r="F120" s="464"/>
      <c r="G120" s="464"/>
      <c r="H120" s="859">
        <f>F120+G120</f>
        <v>0</v>
      </c>
      <c r="I120" s="860">
        <f>ROUND(E120*F120,2)</f>
        <v>0</v>
      </c>
      <c r="J120" s="861">
        <f>ROUND(E120*G120,2)</f>
        <v>0</v>
      </c>
      <c r="K120" s="859">
        <f>ROUND(E120*H120,2)</f>
        <v>0</v>
      </c>
      <c r="L120" s="912"/>
      <c r="M120" s="868"/>
      <c r="N120" s="828"/>
      <c r="O120" s="828"/>
      <c r="P120" s="828"/>
    </row>
    <row r="121" spans="1:16" s="831" customFormat="1" ht="10.15" customHeight="1">
      <c r="A121" s="890"/>
      <c r="B121" s="911"/>
      <c r="C121" s="913"/>
      <c r="D121" s="914"/>
      <c r="E121" s="858"/>
      <c r="F121" s="464"/>
      <c r="G121" s="464"/>
      <c r="H121" s="894"/>
      <c r="I121" s="909"/>
      <c r="J121" s="915"/>
      <c r="K121" s="894"/>
      <c r="L121" s="912"/>
      <c r="M121" s="868"/>
      <c r="N121" s="828"/>
      <c r="O121" s="828"/>
      <c r="P121" s="828"/>
    </row>
    <row r="122" spans="1:16" s="831" customFormat="1" ht="10.15" customHeight="1">
      <c r="A122" s="890"/>
      <c r="B122" s="911"/>
      <c r="C122" s="913" t="s">
        <v>785</v>
      </c>
      <c r="D122" s="893" t="s">
        <v>94</v>
      </c>
      <c r="E122" s="858">
        <v>1</v>
      </c>
      <c r="F122" s="464"/>
      <c r="G122" s="464"/>
      <c r="H122" s="859">
        <f>F122+G122</f>
        <v>0</v>
      </c>
      <c r="I122" s="860">
        <f>ROUND(E122*F122,2)</f>
        <v>0</v>
      </c>
      <c r="J122" s="861">
        <f>ROUND(E122*G122,2)</f>
        <v>0</v>
      </c>
      <c r="K122" s="859">
        <f>ROUND(E122*H122,2)</f>
        <v>0</v>
      </c>
      <c r="L122" s="912"/>
      <c r="M122" s="868"/>
      <c r="N122" s="828"/>
      <c r="O122" s="828"/>
      <c r="P122" s="828"/>
    </row>
    <row r="123" spans="1:16" s="831" customFormat="1" ht="10.15" customHeight="1">
      <c r="A123" s="890"/>
      <c r="B123" s="911"/>
      <c r="C123" s="916" t="s">
        <v>786</v>
      </c>
      <c r="D123" s="893"/>
      <c r="E123" s="858"/>
      <c r="F123" s="464"/>
      <c r="G123" s="464"/>
      <c r="H123" s="894"/>
      <c r="I123" s="909"/>
      <c r="J123" s="915"/>
      <c r="K123" s="894"/>
      <c r="L123" s="912"/>
      <c r="M123" s="868"/>
      <c r="N123" s="828"/>
      <c r="O123" s="828"/>
      <c r="P123" s="828"/>
    </row>
    <row r="124" spans="1:16" s="831" customFormat="1" ht="10.15" customHeight="1">
      <c r="A124" s="890"/>
      <c r="B124" s="911"/>
      <c r="C124" s="913"/>
      <c r="D124" s="893"/>
      <c r="E124" s="858"/>
      <c r="F124" s="464"/>
      <c r="G124" s="464"/>
      <c r="H124" s="894"/>
      <c r="I124" s="909"/>
      <c r="J124" s="915"/>
      <c r="K124" s="894"/>
      <c r="L124" s="912"/>
      <c r="M124" s="868"/>
      <c r="N124" s="828"/>
      <c r="O124" s="828"/>
      <c r="P124" s="828"/>
    </row>
    <row r="125" spans="1:16" s="831" customFormat="1" ht="10.15" customHeight="1" thickBot="1">
      <c r="A125" s="890"/>
      <c r="B125" s="911"/>
      <c r="C125" s="913"/>
      <c r="D125" s="893"/>
      <c r="E125" s="858"/>
      <c r="F125" s="464"/>
      <c r="G125" s="464"/>
      <c r="H125" s="894"/>
      <c r="I125" s="909"/>
      <c r="J125" s="915"/>
      <c r="K125" s="894"/>
      <c r="L125" s="912"/>
      <c r="M125" s="868"/>
      <c r="N125" s="828"/>
      <c r="O125" s="828"/>
      <c r="P125" s="828"/>
    </row>
    <row r="126" spans="1:16" s="831" customFormat="1" ht="10.15" customHeight="1" thickBot="1">
      <c r="A126" s="897"/>
      <c r="B126" s="847">
        <v>6</v>
      </c>
      <c r="C126" s="152" t="s">
        <v>95</v>
      </c>
      <c r="D126" s="153"/>
      <c r="E126" s="898"/>
      <c r="F126" s="899"/>
      <c r="G126" s="852"/>
      <c r="H126" s="900"/>
      <c r="I126" s="852"/>
      <c r="J126" s="900"/>
      <c r="K126" s="852">
        <f>SUBTOTAL(9,K127:K131)</f>
        <v>0</v>
      </c>
      <c r="L126" s="889">
        <f>SUBTOTAL(9,L127:L131)</f>
        <v>29.9</v>
      </c>
      <c r="M126" s="889">
        <f>SUBTOTAL(9,M127:M131)</f>
        <v>99.2</v>
      </c>
      <c r="N126" s="828"/>
      <c r="O126" s="828"/>
      <c r="P126" s="828"/>
    </row>
    <row r="127" spans="1:16" s="831" customFormat="1" ht="10.15" customHeight="1">
      <c r="A127" s="890"/>
      <c r="B127" s="891"/>
      <c r="C127" s="892" t="s">
        <v>787</v>
      </c>
      <c r="D127" s="893" t="s">
        <v>94</v>
      </c>
      <c r="E127" s="858">
        <v>8</v>
      </c>
      <c r="F127" s="456"/>
      <c r="G127" s="456"/>
      <c r="H127" s="894">
        <f>F127+G127</f>
        <v>0</v>
      </c>
      <c r="I127" s="895">
        <f>ROUND(E127*F127,2)</f>
        <v>0</v>
      </c>
      <c r="J127" s="896">
        <f>ROUND(E127*G127,2)</f>
        <v>0</v>
      </c>
      <c r="K127" s="894">
        <f>ROUND(E127*H127,2)</f>
        <v>0</v>
      </c>
      <c r="L127" s="862">
        <v>9.9</v>
      </c>
      <c r="M127" s="907">
        <f>PRODUCT(E127,L127)</f>
        <v>79.2</v>
      </c>
      <c r="N127" s="828"/>
      <c r="O127" s="828"/>
      <c r="P127" s="828"/>
    </row>
    <row r="128" spans="1:16" s="831" customFormat="1" ht="10.15" customHeight="1">
      <c r="A128" s="890"/>
      <c r="B128" s="911"/>
      <c r="C128" s="913"/>
      <c r="D128" s="917"/>
      <c r="E128" s="858"/>
      <c r="F128" s="464"/>
      <c r="G128" s="464"/>
      <c r="H128" s="894"/>
      <c r="I128" s="909"/>
      <c r="J128" s="915"/>
      <c r="K128" s="894"/>
      <c r="L128" s="912"/>
      <c r="M128" s="918"/>
      <c r="N128" s="828"/>
      <c r="O128" s="828"/>
      <c r="P128" s="828"/>
    </row>
    <row r="129" spans="1:17" s="831" customFormat="1" ht="10.15" customHeight="1">
      <c r="A129" s="890"/>
      <c r="B129" s="891"/>
      <c r="C129" s="913" t="s">
        <v>788</v>
      </c>
      <c r="D129" s="914"/>
      <c r="E129" s="858"/>
      <c r="F129" s="464"/>
      <c r="G129" s="464"/>
      <c r="H129" s="894"/>
      <c r="I129" s="895"/>
      <c r="J129" s="896"/>
      <c r="K129" s="894"/>
      <c r="L129" s="862"/>
      <c r="M129" s="918"/>
      <c r="N129" s="828"/>
      <c r="O129" s="828"/>
      <c r="P129" s="828"/>
    </row>
    <row r="130" spans="1:17" s="831" customFormat="1" ht="10.15" customHeight="1">
      <c r="A130" s="890"/>
      <c r="B130" s="919"/>
      <c r="C130" s="906" t="s">
        <v>789</v>
      </c>
      <c r="D130" s="914" t="s">
        <v>526</v>
      </c>
      <c r="E130" s="858">
        <v>1</v>
      </c>
      <c r="F130" s="464"/>
      <c r="G130" s="464"/>
      <c r="H130" s="859">
        <f>F130+G130</f>
        <v>0</v>
      </c>
      <c r="I130" s="860">
        <f>ROUND(E130*F130,2)</f>
        <v>0</v>
      </c>
      <c r="J130" s="861">
        <f>ROUND(E130*G130,2)</f>
        <v>0</v>
      </c>
      <c r="K130" s="859">
        <f>ROUND(E130*H130,2)</f>
        <v>0</v>
      </c>
      <c r="L130" s="862">
        <v>20</v>
      </c>
      <c r="M130" s="907">
        <f>PRODUCT(E130,L130)</f>
        <v>20</v>
      </c>
      <c r="N130" s="828"/>
      <c r="O130" s="828"/>
      <c r="P130" s="828"/>
    </row>
    <row r="131" spans="1:17" s="831" customFormat="1" ht="10.15" customHeight="1" thickBot="1">
      <c r="A131" s="890"/>
      <c r="B131" s="919"/>
      <c r="C131" s="866"/>
      <c r="D131" s="904"/>
      <c r="E131" s="858"/>
      <c r="F131" s="464"/>
      <c r="G131" s="464"/>
      <c r="H131" s="894"/>
      <c r="I131" s="895"/>
      <c r="J131" s="896"/>
      <c r="K131" s="894"/>
      <c r="L131" s="862"/>
      <c r="M131" s="868"/>
      <c r="N131" s="828"/>
      <c r="O131" s="828"/>
      <c r="P131" s="828"/>
    </row>
    <row r="132" spans="1:17" s="921" customFormat="1" ht="10.15" customHeight="1" thickBot="1">
      <c r="A132" s="897"/>
      <c r="B132" s="847">
        <v>7</v>
      </c>
      <c r="C132" s="152" t="s">
        <v>92</v>
      </c>
      <c r="D132" s="153"/>
      <c r="E132" s="898"/>
      <c r="F132" s="899"/>
      <c r="G132" s="852"/>
      <c r="H132" s="900"/>
      <c r="I132" s="852"/>
      <c r="J132" s="900"/>
      <c r="K132" s="852">
        <f>SUBTOTAL(9,K133:K141)</f>
        <v>0</v>
      </c>
      <c r="L132" s="889">
        <f>SUBTOTAL(9,L133:L141)</f>
        <v>0</v>
      </c>
      <c r="M132" s="889">
        <f>SUBTOTAL(9,M133:M141)</f>
        <v>0</v>
      </c>
      <c r="N132" s="828"/>
      <c r="O132" s="920"/>
      <c r="P132" s="920"/>
    </row>
    <row r="133" spans="1:17" s="921" customFormat="1" ht="10.15" customHeight="1">
      <c r="A133" s="890"/>
      <c r="B133" s="891"/>
      <c r="C133" s="922" t="s">
        <v>790</v>
      </c>
      <c r="D133" s="893"/>
      <c r="E133" s="858"/>
      <c r="F133" s="456"/>
      <c r="G133" s="456"/>
      <c r="H133" s="894"/>
      <c r="I133" s="895"/>
      <c r="J133" s="896"/>
      <c r="K133" s="894"/>
      <c r="L133" s="923"/>
      <c r="M133" s="868"/>
      <c r="N133" s="924"/>
      <c r="O133" s="920"/>
      <c r="P133" s="920"/>
    </row>
    <row r="134" spans="1:17" s="921" customFormat="1" ht="10.15" customHeight="1">
      <c r="A134" s="890"/>
      <c r="B134" s="891"/>
      <c r="C134" s="925" t="s">
        <v>791</v>
      </c>
      <c r="D134" s="893"/>
      <c r="E134" s="858"/>
      <c r="F134" s="464"/>
      <c r="G134" s="464"/>
      <c r="H134" s="894"/>
      <c r="I134" s="895"/>
      <c r="J134" s="896"/>
      <c r="K134" s="894"/>
      <c r="L134" s="923"/>
      <c r="M134" s="868"/>
      <c r="N134" s="924"/>
      <c r="O134" s="920"/>
      <c r="P134" s="920"/>
    </row>
    <row r="135" spans="1:17" s="921" customFormat="1" ht="10.15" customHeight="1">
      <c r="A135" s="890"/>
      <c r="B135" s="891"/>
      <c r="C135" s="925" t="s">
        <v>792</v>
      </c>
      <c r="D135" s="893"/>
      <c r="E135" s="858"/>
      <c r="F135" s="464"/>
      <c r="G135" s="464"/>
      <c r="H135" s="894"/>
      <c r="I135" s="895"/>
      <c r="J135" s="896"/>
      <c r="K135" s="894"/>
      <c r="L135" s="923"/>
      <c r="M135" s="868"/>
      <c r="N135" s="924"/>
      <c r="O135" s="920"/>
      <c r="P135" s="920"/>
    </row>
    <row r="136" spans="1:17" s="921" customFormat="1" ht="10.15" customHeight="1">
      <c r="A136" s="890"/>
      <c r="B136" s="891"/>
      <c r="C136" s="925" t="s">
        <v>793</v>
      </c>
      <c r="D136" s="893"/>
      <c r="E136" s="858"/>
      <c r="F136" s="464"/>
      <c r="G136" s="464"/>
      <c r="H136" s="894"/>
      <c r="I136" s="895"/>
      <c r="J136" s="896"/>
      <c r="K136" s="894"/>
      <c r="L136" s="923"/>
      <c r="M136" s="868"/>
      <c r="N136" s="924"/>
      <c r="O136" s="920"/>
      <c r="P136" s="920"/>
    </row>
    <row r="137" spans="1:17" s="921" customFormat="1" ht="10.15" customHeight="1">
      <c r="A137" s="890"/>
      <c r="B137" s="891"/>
      <c r="C137" s="926"/>
      <c r="D137" s="893"/>
      <c r="E137" s="858"/>
      <c r="F137" s="464"/>
      <c r="G137" s="464"/>
      <c r="H137" s="894"/>
      <c r="I137" s="895"/>
      <c r="J137" s="896"/>
      <c r="K137" s="894"/>
      <c r="L137" s="862"/>
      <c r="M137" s="868"/>
      <c r="N137" s="828"/>
      <c r="O137" s="920"/>
      <c r="P137" s="920"/>
    </row>
    <row r="138" spans="1:17" s="921" customFormat="1" ht="10.15" customHeight="1">
      <c r="A138" s="890"/>
      <c r="B138" s="891"/>
      <c r="C138" s="926" t="s">
        <v>794</v>
      </c>
      <c r="D138" s="893" t="s">
        <v>219</v>
      </c>
      <c r="E138" s="858">
        <v>12</v>
      </c>
      <c r="F138" s="464"/>
      <c r="G138" s="464"/>
      <c r="H138" s="859">
        <f>F138+G138</f>
        <v>0</v>
      </c>
      <c r="I138" s="860">
        <f>ROUND(E138*F138,2)</f>
        <v>0</v>
      </c>
      <c r="J138" s="861">
        <f>ROUND(E138*G138,2)</f>
        <v>0</v>
      </c>
      <c r="K138" s="859">
        <f>ROUND(E138*H138,2)</f>
        <v>0</v>
      </c>
      <c r="L138" s="862"/>
      <c r="M138" s="868"/>
      <c r="N138" s="828"/>
      <c r="O138" s="920"/>
      <c r="P138" s="920"/>
    </row>
    <row r="139" spans="1:17" s="831" customFormat="1" ht="10.15" customHeight="1">
      <c r="A139" s="890"/>
      <c r="B139" s="891"/>
      <c r="C139" s="926" t="s">
        <v>795</v>
      </c>
      <c r="D139" s="893" t="s">
        <v>219</v>
      </c>
      <c r="E139" s="858">
        <v>40</v>
      </c>
      <c r="F139" s="464"/>
      <c r="G139" s="464"/>
      <c r="H139" s="859">
        <f>F139+G139</f>
        <v>0</v>
      </c>
      <c r="I139" s="860">
        <f>ROUND(E139*F139,2)</f>
        <v>0</v>
      </c>
      <c r="J139" s="861">
        <f>ROUND(E139*G139,2)</f>
        <v>0</v>
      </c>
      <c r="K139" s="859">
        <f>ROUND(E139*H139,2)</f>
        <v>0</v>
      </c>
      <c r="L139" s="862"/>
      <c r="M139" s="868"/>
      <c r="N139" s="828"/>
      <c r="O139" s="828"/>
      <c r="P139" s="828"/>
    </row>
    <row r="140" spans="1:17" s="831" customFormat="1" ht="10.15" customHeight="1">
      <c r="A140" s="890"/>
      <c r="B140" s="891"/>
      <c r="C140" s="926"/>
      <c r="D140" s="893"/>
      <c r="E140" s="858"/>
      <c r="F140" s="464"/>
      <c r="G140" s="464"/>
      <c r="H140" s="894"/>
      <c r="I140" s="895"/>
      <c r="J140" s="896"/>
      <c r="K140" s="894"/>
      <c r="L140" s="862"/>
      <c r="M140" s="868"/>
      <c r="N140" s="828"/>
      <c r="O140" s="828"/>
      <c r="P140" s="828"/>
    </row>
    <row r="141" spans="1:17" s="831" customFormat="1" ht="10.15" customHeight="1" thickBot="1">
      <c r="A141" s="890"/>
      <c r="B141" s="891"/>
      <c r="C141" s="926" t="s">
        <v>796</v>
      </c>
      <c r="D141" s="893"/>
      <c r="E141" s="858"/>
      <c r="F141" s="464"/>
      <c r="G141" s="464"/>
      <c r="H141" s="894"/>
      <c r="I141" s="895"/>
      <c r="J141" s="896"/>
      <c r="K141" s="894"/>
      <c r="L141" s="862"/>
      <c r="M141" s="868"/>
      <c r="N141" s="828"/>
      <c r="O141" s="828"/>
      <c r="P141" s="828"/>
    </row>
    <row r="142" spans="1:17" s="831" customFormat="1" ht="10.15" customHeight="1" thickBot="1">
      <c r="A142" s="897"/>
      <c r="B142" s="847">
        <v>8</v>
      </c>
      <c r="C142" s="152" t="s">
        <v>65</v>
      </c>
      <c r="D142" s="153"/>
      <c r="E142" s="898"/>
      <c r="F142" s="899"/>
      <c r="G142" s="852"/>
      <c r="H142" s="900"/>
      <c r="I142" s="852"/>
      <c r="J142" s="900"/>
      <c r="K142" s="852">
        <f>SUBTOTAL(9,K143:K153)</f>
        <v>0</v>
      </c>
      <c r="L142" s="889">
        <f>SUBTOTAL(9,L143:L153)</f>
        <v>0</v>
      </c>
      <c r="M142" s="889">
        <f>SUBTOTAL(9,M143:M153)</f>
        <v>0</v>
      </c>
      <c r="N142" s="828"/>
      <c r="O142" s="828"/>
      <c r="P142" s="828"/>
    </row>
    <row r="143" spans="1:17" s="831" customFormat="1" ht="10.15" customHeight="1">
      <c r="A143" s="927"/>
      <c r="B143" s="928"/>
      <c r="C143" s="929" t="s">
        <v>227</v>
      </c>
      <c r="D143" s="930" t="s">
        <v>225</v>
      </c>
      <c r="E143" s="931">
        <v>1</v>
      </c>
      <c r="F143" s="456"/>
      <c r="G143" s="456"/>
      <c r="H143" s="902">
        <f t="shared" ref="H143:H152" si="5">F143+G143</f>
        <v>0</v>
      </c>
      <c r="I143" s="932">
        <f t="shared" ref="I143:I152" si="6">ROUND(E143*F143,2)</f>
        <v>0</v>
      </c>
      <c r="J143" s="901">
        <f t="shared" ref="J143:J152" si="7">ROUND(E143*G143,2)</f>
        <v>0</v>
      </c>
      <c r="K143" s="902">
        <f t="shared" ref="K143:K152" si="8">ROUND(E143*H143,2)</f>
        <v>0</v>
      </c>
      <c r="L143" s="933"/>
      <c r="M143" s="934"/>
      <c r="N143" s="828"/>
      <c r="O143" s="828"/>
      <c r="P143" s="828"/>
      <c r="Q143" s="828"/>
    </row>
    <row r="144" spans="1:17" s="831" customFormat="1" ht="10.15" customHeight="1">
      <c r="A144" s="927"/>
      <c r="B144" s="928"/>
      <c r="C144" s="929" t="s">
        <v>228</v>
      </c>
      <c r="D144" s="930" t="s">
        <v>225</v>
      </c>
      <c r="E144" s="931">
        <v>1</v>
      </c>
      <c r="F144" s="464"/>
      <c r="G144" s="464"/>
      <c r="H144" s="859">
        <f t="shared" si="5"/>
        <v>0</v>
      </c>
      <c r="I144" s="860">
        <f t="shared" si="6"/>
        <v>0</v>
      </c>
      <c r="J144" s="861">
        <f t="shared" si="7"/>
        <v>0</v>
      </c>
      <c r="K144" s="859">
        <f t="shared" si="8"/>
        <v>0</v>
      </c>
      <c r="L144" s="933"/>
      <c r="M144" s="934"/>
      <c r="N144" s="828"/>
      <c r="O144" s="828"/>
      <c r="P144" s="828"/>
      <c r="Q144" s="828"/>
    </row>
    <row r="145" spans="1:16" s="831" customFormat="1" ht="10.15" customHeight="1">
      <c r="A145" s="927"/>
      <c r="B145" s="928"/>
      <c r="C145" s="929" t="s">
        <v>229</v>
      </c>
      <c r="D145" s="930" t="s">
        <v>225</v>
      </c>
      <c r="E145" s="931">
        <v>1</v>
      </c>
      <c r="F145" s="464"/>
      <c r="G145" s="464"/>
      <c r="H145" s="859">
        <f t="shared" si="5"/>
        <v>0</v>
      </c>
      <c r="I145" s="860">
        <f t="shared" si="6"/>
        <v>0</v>
      </c>
      <c r="J145" s="861">
        <f t="shared" si="7"/>
        <v>0</v>
      </c>
      <c r="K145" s="859">
        <f t="shared" si="8"/>
        <v>0</v>
      </c>
      <c r="L145" s="933"/>
      <c r="M145" s="934"/>
      <c r="N145" s="828"/>
      <c r="O145" s="828"/>
      <c r="P145" s="828"/>
    </row>
    <row r="146" spans="1:16" s="831" customFormat="1" ht="10.15" customHeight="1">
      <c r="A146" s="927"/>
      <c r="B146" s="928"/>
      <c r="C146" s="929" t="s">
        <v>230</v>
      </c>
      <c r="D146" s="930" t="s">
        <v>225</v>
      </c>
      <c r="E146" s="931">
        <v>1</v>
      </c>
      <c r="F146" s="464"/>
      <c r="G146" s="464"/>
      <c r="H146" s="859">
        <f t="shared" si="5"/>
        <v>0</v>
      </c>
      <c r="I146" s="860">
        <f t="shared" si="6"/>
        <v>0</v>
      </c>
      <c r="J146" s="861">
        <f t="shared" si="7"/>
        <v>0</v>
      </c>
      <c r="K146" s="859">
        <f t="shared" si="8"/>
        <v>0</v>
      </c>
      <c r="L146" s="933"/>
      <c r="M146" s="934"/>
      <c r="N146" s="828"/>
      <c r="O146" s="828"/>
      <c r="P146" s="828"/>
    </row>
    <row r="147" spans="1:16" s="831" customFormat="1" ht="10.15" customHeight="1">
      <c r="A147" s="927"/>
      <c r="B147" s="928"/>
      <c r="C147" s="929" t="s">
        <v>797</v>
      </c>
      <c r="D147" s="930" t="s">
        <v>225</v>
      </c>
      <c r="E147" s="931">
        <v>1</v>
      </c>
      <c r="F147" s="464"/>
      <c r="G147" s="464"/>
      <c r="H147" s="859">
        <f t="shared" si="5"/>
        <v>0</v>
      </c>
      <c r="I147" s="860">
        <f t="shared" si="6"/>
        <v>0</v>
      </c>
      <c r="J147" s="861">
        <f t="shared" si="7"/>
        <v>0</v>
      </c>
      <c r="K147" s="859">
        <f t="shared" si="8"/>
        <v>0</v>
      </c>
      <c r="L147" s="933"/>
      <c r="M147" s="934"/>
      <c r="N147" s="828"/>
      <c r="O147" s="828"/>
      <c r="P147" s="828"/>
    </row>
    <row r="148" spans="1:16" s="831" customFormat="1" ht="10.15" customHeight="1">
      <c r="A148" s="927"/>
      <c r="B148" s="928"/>
      <c r="C148" s="929" t="s">
        <v>798</v>
      </c>
      <c r="D148" s="930" t="s">
        <v>225</v>
      </c>
      <c r="E148" s="931">
        <v>1</v>
      </c>
      <c r="F148" s="464"/>
      <c r="G148" s="464"/>
      <c r="H148" s="859">
        <f t="shared" si="5"/>
        <v>0</v>
      </c>
      <c r="I148" s="860">
        <f t="shared" si="6"/>
        <v>0</v>
      </c>
      <c r="J148" s="861">
        <f t="shared" si="7"/>
        <v>0</v>
      </c>
      <c r="K148" s="859">
        <f t="shared" si="8"/>
        <v>0</v>
      </c>
      <c r="L148" s="933"/>
      <c r="M148" s="934"/>
      <c r="N148" s="828"/>
      <c r="O148" s="828"/>
      <c r="P148" s="828"/>
    </row>
    <row r="149" spans="1:16" s="831" customFormat="1" ht="10.15" customHeight="1">
      <c r="A149" s="927"/>
      <c r="B149" s="928"/>
      <c r="C149" s="929" t="s">
        <v>231</v>
      </c>
      <c r="D149" s="930" t="s">
        <v>225</v>
      </c>
      <c r="E149" s="931">
        <v>1</v>
      </c>
      <c r="F149" s="464"/>
      <c r="G149" s="464"/>
      <c r="H149" s="859">
        <f t="shared" si="5"/>
        <v>0</v>
      </c>
      <c r="I149" s="860">
        <f t="shared" si="6"/>
        <v>0</v>
      </c>
      <c r="J149" s="861">
        <f t="shared" si="7"/>
        <v>0</v>
      </c>
      <c r="K149" s="859">
        <f t="shared" si="8"/>
        <v>0</v>
      </c>
      <c r="L149" s="933"/>
      <c r="M149" s="934"/>
      <c r="N149" s="828"/>
      <c r="O149" s="828"/>
      <c r="P149" s="828"/>
    </row>
    <row r="150" spans="1:16" s="831" customFormat="1" ht="10.15" customHeight="1">
      <c r="A150" s="927"/>
      <c r="B150" s="928"/>
      <c r="C150" s="929" t="s">
        <v>164</v>
      </c>
      <c r="D150" s="930" t="s">
        <v>225</v>
      </c>
      <c r="E150" s="931">
        <v>1</v>
      </c>
      <c r="F150" s="464"/>
      <c r="G150" s="464"/>
      <c r="H150" s="859">
        <f t="shared" si="5"/>
        <v>0</v>
      </c>
      <c r="I150" s="860">
        <f t="shared" si="6"/>
        <v>0</v>
      </c>
      <c r="J150" s="861">
        <f t="shared" si="7"/>
        <v>0</v>
      </c>
      <c r="K150" s="859">
        <f t="shared" si="8"/>
        <v>0</v>
      </c>
      <c r="L150" s="933"/>
      <c r="M150" s="934"/>
      <c r="N150" s="828"/>
      <c r="O150" s="828"/>
      <c r="P150" s="828"/>
    </row>
    <row r="151" spans="1:16" s="831" customFormat="1" ht="10.15" customHeight="1">
      <c r="A151" s="927"/>
      <c r="B151" s="928"/>
      <c r="C151" s="929" t="s">
        <v>232</v>
      </c>
      <c r="D151" s="930" t="s">
        <v>225</v>
      </c>
      <c r="E151" s="931">
        <v>1</v>
      </c>
      <c r="F151" s="464"/>
      <c r="G151" s="464"/>
      <c r="H151" s="859">
        <f t="shared" si="5"/>
        <v>0</v>
      </c>
      <c r="I151" s="860">
        <f t="shared" si="6"/>
        <v>0</v>
      </c>
      <c r="J151" s="861">
        <f t="shared" si="7"/>
        <v>0</v>
      </c>
      <c r="K151" s="859">
        <f t="shared" si="8"/>
        <v>0</v>
      </c>
      <c r="L151" s="933"/>
      <c r="M151" s="934"/>
      <c r="N151" s="828"/>
      <c r="O151" s="828"/>
      <c r="P151" s="828"/>
    </row>
    <row r="152" spans="1:16" s="831" customFormat="1" ht="10.15" customHeight="1">
      <c r="A152" s="927"/>
      <c r="B152" s="928"/>
      <c r="C152" s="929" t="s">
        <v>233</v>
      </c>
      <c r="D152" s="930" t="s">
        <v>225</v>
      </c>
      <c r="E152" s="931">
        <v>1</v>
      </c>
      <c r="F152" s="464"/>
      <c r="G152" s="464"/>
      <c r="H152" s="859">
        <f t="shared" si="5"/>
        <v>0</v>
      </c>
      <c r="I152" s="860">
        <f t="shared" si="6"/>
        <v>0</v>
      </c>
      <c r="J152" s="861">
        <f t="shared" si="7"/>
        <v>0</v>
      </c>
      <c r="K152" s="859">
        <f t="shared" si="8"/>
        <v>0</v>
      </c>
      <c r="L152" s="933"/>
      <c r="M152" s="934"/>
      <c r="N152" s="828"/>
      <c r="O152" s="828"/>
      <c r="P152" s="828"/>
    </row>
    <row r="153" spans="1:16" s="831" customFormat="1" ht="10.15" customHeight="1" thickBot="1">
      <c r="A153" s="927"/>
      <c r="B153" s="928"/>
      <c r="C153" s="929"/>
      <c r="D153" s="930"/>
      <c r="E153" s="931"/>
      <c r="F153" s="464"/>
      <c r="G153" s="464"/>
      <c r="H153" s="902"/>
      <c r="I153" s="932"/>
      <c r="J153" s="901"/>
      <c r="K153" s="902"/>
      <c r="L153" s="933"/>
      <c r="M153" s="934"/>
      <c r="N153" s="828"/>
      <c r="O153" s="828"/>
      <c r="P153" s="828"/>
    </row>
    <row r="154" spans="1:16" s="831" customFormat="1" ht="10.15" customHeight="1" thickBot="1">
      <c r="A154" s="897"/>
      <c r="B154" s="847">
        <v>9</v>
      </c>
      <c r="C154" s="152" t="s">
        <v>54</v>
      </c>
      <c r="D154" s="153"/>
      <c r="E154" s="898"/>
      <c r="F154" s="899"/>
      <c r="G154" s="852"/>
      <c r="H154" s="900"/>
      <c r="I154" s="852"/>
      <c r="J154" s="900"/>
      <c r="K154" s="852">
        <f>SUBTOTAL(9,K155:K157)</f>
        <v>0</v>
      </c>
      <c r="L154" s="889">
        <f>SUBTOTAL(9,L155:L157)</f>
        <v>0</v>
      </c>
      <c r="M154" s="889">
        <f>SUBTOTAL(9,M155:M157)</f>
        <v>0</v>
      </c>
      <c r="N154" s="828"/>
      <c r="O154" s="828"/>
      <c r="P154" s="828"/>
    </row>
    <row r="155" spans="1:16" s="831" customFormat="1" ht="10.15" customHeight="1">
      <c r="A155" s="927"/>
      <c r="B155" s="928"/>
      <c r="C155" s="929" t="s">
        <v>9</v>
      </c>
      <c r="D155" s="930" t="s">
        <v>7</v>
      </c>
      <c r="E155" s="931">
        <v>3</v>
      </c>
      <c r="F155" s="456"/>
      <c r="G155" s="456"/>
      <c r="H155" s="902">
        <f>F155+G155</f>
        <v>0</v>
      </c>
      <c r="I155" s="932">
        <f>ROUND(E155*F155,2)</f>
        <v>0</v>
      </c>
      <c r="J155" s="901">
        <f>ROUND(E155*G155,2)</f>
        <v>0</v>
      </c>
      <c r="K155" s="902">
        <f>ROUND(E155*H155,2)</f>
        <v>0</v>
      </c>
      <c r="L155" s="933"/>
      <c r="M155" s="934"/>
      <c r="N155" s="828"/>
      <c r="O155" s="828"/>
      <c r="P155" s="828"/>
    </row>
    <row r="156" spans="1:16" s="831" customFormat="1" ht="10.15" customHeight="1">
      <c r="A156" s="927"/>
      <c r="B156" s="928"/>
      <c r="C156" s="929" t="s">
        <v>63</v>
      </c>
      <c r="D156" s="930" t="s">
        <v>7</v>
      </c>
      <c r="E156" s="931">
        <v>2</v>
      </c>
      <c r="F156" s="464"/>
      <c r="G156" s="464"/>
      <c r="H156" s="859">
        <f>F156+G156</f>
        <v>0</v>
      </c>
      <c r="I156" s="860">
        <f>ROUND(E156*F156,2)</f>
        <v>0</v>
      </c>
      <c r="J156" s="861">
        <f>ROUND(E156*G156,2)</f>
        <v>0</v>
      </c>
      <c r="K156" s="859">
        <f>ROUND(E156*H156,2)</f>
        <v>0</v>
      </c>
      <c r="L156" s="933"/>
      <c r="M156" s="934"/>
      <c r="N156" s="828"/>
      <c r="O156" s="828"/>
      <c r="P156" s="828"/>
    </row>
    <row r="157" spans="1:16" s="831" customFormat="1" ht="10.15" customHeight="1" thickBot="1">
      <c r="A157" s="879"/>
      <c r="B157" s="935"/>
      <c r="C157" s="936" t="s">
        <v>10</v>
      </c>
      <c r="D157" s="937" t="s">
        <v>7</v>
      </c>
      <c r="E157" s="938">
        <v>5</v>
      </c>
      <c r="F157" s="883"/>
      <c r="G157" s="883"/>
      <c r="H157" s="884">
        <f>F157+G157</f>
        <v>0</v>
      </c>
      <c r="I157" s="885">
        <f>ROUND(E157*F157,2)</f>
        <v>0</v>
      </c>
      <c r="J157" s="939">
        <f>ROUND(E157*G157,2)</f>
        <v>0</v>
      </c>
      <c r="K157" s="884">
        <f>ROUND(E157*H157,2)</f>
        <v>0</v>
      </c>
      <c r="L157" s="940"/>
      <c r="M157" s="941"/>
      <c r="N157" s="828"/>
      <c r="O157" s="828"/>
      <c r="P157" s="828"/>
    </row>
  </sheetData>
  <conditionalFormatting sqref="F45:G55 F57:G78 F80:G93 F95:G125 F127:G131 F133:G141 F143:G153 F155:G157 F11:G43">
    <cfRule type="cellIs" dxfId="3" priority="1" stopIfTrue="1" operator="equal">
      <formula>0</formula>
    </cfRule>
  </conditionalFormatting>
  <pageMargins left="0.70866141732283472" right="0.70866141732283472" top="0.78740157480314965" bottom="0.51181102362204722" header="0.31496062992125984" footer="0.31496062992125984"/>
  <pageSetup paperSize="9" scale="74" orientation="landscape" r:id="rId1"/>
  <headerFooter>
    <oddFooter>&amp;RStrana &amp;P (&amp;N)</oddFooter>
  </headerFooter>
  <rowBreaks count="1" manualBreakCount="1">
    <brk id="4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N49" sqref="N49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&amp;RStrana &amp;P (&amp;N)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view="pageBreakPreview" zoomScale="110" zoomScaleNormal="70" zoomScaleSheetLayoutView="110" workbookViewId="0">
      <selection activeCell="F11" sqref="F11"/>
    </sheetView>
  </sheetViews>
  <sheetFormatPr defaultColWidth="9" defaultRowHeight="15"/>
  <cols>
    <col min="1" max="1" width="3.5703125" style="789" customWidth="1"/>
    <col min="2" max="2" width="12.85546875" style="713" customWidth="1"/>
    <col min="3" max="3" width="48" style="713" customWidth="1"/>
    <col min="4" max="4" width="5.28515625" style="790" customWidth="1"/>
    <col min="5" max="5" width="11.5703125" style="791" customWidth="1"/>
    <col min="6" max="6" width="11" style="792" customWidth="1"/>
    <col min="7" max="7" width="12" style="792" customWidth="1"/>
    <col min="8" max="13" width="11.85546875" style="793" customWidth="1"/>
    <col min="14" max="256" width="9" style="760"/>
    <col min="257" max="257" width="3.5703125" style="760" customWidth="1"/>
    <col min="258" max="258" width="12.85546875" style="760" customWidth="1"/>
    <col min="259" max="259" width="48" style="760" customWidth="1"/>
    <col min="260" max="260" width="5.28515625" style="760" customWidth="1"/>
    <col min="261" max="261" width="11.5703125" style="760" customWidth="1"/>
    <col min="262" max="262" width="11" style="760" customWidth="1"/>
    <col min="263" max="263" width="12" style="760" customWidth="1"/>
    <col min="264" max="269" width="11.85546875" style="760" customWidth="1"/>
    <col min="270" max="512" width="9" style="760"/>
    <col min="513" max="513" width="3.5703125" style="760" customWidth="1"/>
    <col min="514" max="514" width="12.85546875" style="760" customWidth="1"/>
    <col min="515" max="515" width="48" style="760" customWidth="1"/>
    <col min="516" max="516" width="5.28515625" style="760" customWidth="1"/>
    <col min="517" max="517" width="11.5703125" style="760" customWidth="1"/>
    <col min="518" max="518" width="11" style="760" customWidth="1"/>
    <col min="519" max="519" width="12" style="760" customWidth="1"/>
    <col min="520" max="525" width="11.85546875" style="760" customWidth="1"/>
    <col min="526" max="768" width="9" style="760"/>
    <col min="769" max="769" width="3.5703125" style="760" customWidth="1"/>
    <col min="770" max="770" width="12.85546875" style="760" customWidth="1"/>
    <col min="771" max="771" width="48" style="760" customWidth="1"/>
    <col min="772" max="772" width="5.28515625" style="760" customWidth="1"/>
    <col min="773" max="773" width="11.5703125" style="760" customWidth="1"/>
    <col min="774" max="774" width="11" style="760" customWidth="1"/>
    <col min="775" max="775" width="12" style="760" customWidth="1"/>
    <col min="776" max="781" width="11.85546875" style="760" customWidth="1"/>
    <col min="782" max="1024" width="9" style="760"/>
    <col min="1025" max="1025" width="3.5703125" style="760" customWidth="1"/>
    <col min="1026" max="1026" width="12.85546875" style="760" customWidth="1"/>
    <col min="1027" max="1027" width="48" style="760" customWidth="1"/>
    <col min="1028" max="1028" width="5.28515625" style="760" customWidth="1"/>
    <col min="1029" max="1029" width="11.5703125" style="760" customWidth="1"/>
    <col min="1030" max="1030" width="11" style="760" customWidth="1"/>
    <col min="1031" max="1031" width="12" style="760" customWidth="1"/>
    <col min="1032" max="1037" width="11.85546875" style="760" customWidth="1"/>
    <col min="1038" max="1280" width="9" style="760"/>
    <col min="1281" max="1281" width="3.5703125" style="760" customWidth="1"/>
    <col min="1282" max="1282" width="12.85546875" style="760" customWidth="1"/>
    <col min="1283" max="1283" width="48" style="760" customWidth="1"/>
    <col min="1284" max="1284" width="5.28515625" style="760" customWidth="1"/>
    <col min="1285" max="1285" width="11.5703125" style="760" customWidth="1"/>
    <col min="1286" max="1286" width="11" style="760" customWidth="1"/>
    <col min="1287" max="1287" width="12" style="760" customWidth="1"/>
    <col min="1288" max="1293" width="11.85546875" style="760" customWidth="1"/>
    <col min="1294" max="1536" width="9" style="760"/>
    <col min="1537" max="1537" width="3.5703125" style="760" customWidth="1"/>
    <col min="1538" max="1538" width="12.85546875" style="760" customWidth="1"/>
    <col min="1539" max="1539" width="48" style="760" customWidth="1"/>
    <col min="1540" max="1540" width="5.28515625" style="760" customWidth="1"/>
    <col min="1541" max="1541" width="11.5703125" style="760" customWidth="1"/>
    <col min="1542" max="1542" width="11" style="760" customWidth="1"/>
    <col min="1543" max="1543" width="12" style="760" customWidth="1"/>
    <col min="1544" max="1549" width="11.85546875" style="760" customWidth="1"/>
    <col min="1550" max="1792" width="9" style="760"/>
    <col min="1793" max="1793" width="3.5703125" style="760" customWidth="1"/>
    <col min="1794" max="1794" width="12.85546875" style="760" customWidth="1"/>
    <col min="1795" max="1795" width="48" style="760" customWidth="1"/>
    <col min="1796" max="1796" width="5.28515625" style="760" customWidth="1"/>
    <col min="1797" max="1797" width="11.5703125" style="760" customWidth="1"/>
    <col min="1798" max="1798" width="11" style="760" customWidth="1"/>
    <col min="1799" max="1799" width="12" style="760" customWidth="1"/>
    <col min="1800" max="1805" width="11.85546875" style="760" customWidth="1"/>
    <col min="1806" max="2048" width="9" style="760"/>
    <col min="2049" max="2049" width="3.5703125" style="760" customWidth="1"/>
    <col min="2050" max="2050" width="12.85546875" style="760" customWidth="1"/>
    <col min="2051" max="2051" width="48" style="760" customWidth="1"/>
    <col min="2052" max="2052" width="5.28515625" style="760" customWidth="1"/>
    <col min="2053" max="2053" width="11.5703125" style="760" customWidth="1"/>
    <col min="2054" max="2054" width="11" style="760" customWidth="1"/>
    <col min="2055" max="2055" width="12" style="760" customWidth="1"/>
    <col min="2056" max="2061" width="11.85546875" style="760" customWidth="1"/>
    <col min="2062" max="2304" width="9" style="760"/>
    <col min="2305" max="2305" width="3.5703125" style="760" customWidth="1"/>
    <col min="2306" max="2306" width="12.85546875" style="760" customWidth="1"/>
    <col min="2307" max="2307" width="48" style="760" customWidth="1"/>
    <col min="2308" max="2308" width="5.28515625" style="760" customWidth="1"/>
    <col min="2309" max="2309" width="11.5703125" style="760" customWidth="1"/>
    <col min="2310" max="2310" width="11" style="760" customWidth="1"/>
    <col min="2311" max="2311" width="12" style="760" customWidth="1"/>
    <col min="2312" max="2317" width="11.85546875" style="760" customWidth="1"/>
    <col min="2318" max="2560" width="9" style="760"/>
    <col min="2561" max="2561" width="3.5703125" style="760" customWidth="1"/>
    <col min="2562" max="2562" width="12.85546875" style="760" customWidth="1"/>
    <col min="2563" max="2563" width="48" style="760" customWidth="1"/>
    <col min="2564" max="2564" width="5.28515625" style="760" customWidth="1"/>
    <col min="2565" max="2565" width="11.5703125" style="760" customWidth="1"/>
    <col min="2566" max="2566" width="11" style="760" customWidth="1"/>
    <col min="2567" max="2567" width="12" style="760" customWidth="1"/>
    <col min="2568" max="2573" width="11.85546875" style="760" customWidth="1"/>
    <col min="2574" max="2816" width="9" style="760"/>
    <col min="2817" max="2817" width="3.5703125" style="760" customWidth="1"/>
    <col min="2818" max="2818" width="12.85546875" style="760" customWidth="1"/>
    <col min="2819" max="2819" width="48" style="760" customWidth="1"/>
    <col min="2820" max="2820" width="5.28515625" style="760" customWidth="1"/>
    <col min="2821" max="2821" width="11.5703125" style="760" customWidth="1"/>
    <col min="2822" max="2822" width="11" style="760" customWidth="1"/>
    <col min="2823" max="2823" width="12" style="760" customWidth="1"/>
    <col min="2824" max="2829" width="11.85546875" style="760" customWidth="1"/>
    <col min="2830" max="3072" width="9" style="760"/>
    <col min="3073" max="3073" width="3.5703125" style="760" customWidth="1"/>
    <col min="3074" max="3074" width="12.85546875" style="760" customWidth="1"/>
    <col min="3075" max="3075" width="48" style="760" customWidth="1"/>
    <col min="3076" max="3076" width="5.28515625" style="760" customWidth="1"/>
    <col min="3077" max="3077" width="11.5703125" style="760" customWidth="1"/>
    <col min="3078" max="3078" width="11" style="760" customWidth="1"/>
    <col min="3079" max="3079" width="12" style="760" customWidth="1"/>
    <col min="3080" max="3085" width="11.85546875" style="760" customWidth="1"/>
    <col min="3086" max="3328" width="9" style="760"/>
    <col min="3329" max="3329" width="3.5703125" style="760" customWidth="1"/>
    <col min="3330" max="3330" width="12.85546875" style="760" customWidth="1"/>
    <col min="3331" max="3331" width="48" style="760" customWidth="1"/>
    <col min="3332" max="3332" width="5.28515625" style="760" customWidth="1"/>
    <col min="3333" max="3333" width="11.5703125" style="760" customWidth="1"/>
    <col min="3334" max="3334" width="11" style="760" customWidth="1"/>
    <col min="3335" max="3335" width="12" style="760" customWidth="1"/>
    <col min="3336" max="3341" width="11.85546875" style="760" customWidth="1"/>
    <col min="3342" max="3584" width="9" style="760"/>
    <col min="3585" max="3585" width="3.5703125" style="760" customWidth="1"/>
    <col min="3586" max="3586" width="12.85546875" style="760" customWidth="1"/>
    <col min="3587" max="3587" width="48" style="760" customWidth="1"/>
    <col min="3588" max="3588" width="5.28515625" style="760" customWidth="1"/>
    <col min="3589" max="3589" width="11.5703125" style="760" customWidth="1"/>
    <col min="3590" max="3590" width="11" style="760" customWidth="1"/>
    <col min="3591" max="3591" width="12" style="760" customWidth="1"/>
    <col min="3592" max="3597" width="11.85546875" style="760" customWidth="1"/>
    <col min="3598" max="3840" width="9" style="760"/>
    <col min="3841" max="3841" width="3.5703125" style="760" customWidth="1"/>
    <col min="3842" max="3842" width="12.85546875" style="760" customWidth="1"/>
    <col min="3843" max="3843" width="48" style="760" customWidth="1"/>
    <col min="3844" max="3844" width="5.28515625" style="760" customWidth="1"/>
    <col min="3845" max="3845" width="11.5703125" style="760" customWidth="1"/>
    <col min="3846" max="3846" width="11" style="760" customWidth="1"/>
    <col min="3847" max="3847" width="12" style="760" customWidth="1"/>
    <col min="3848" max="3853" width="11.85546875" style="760" customWidth="1"/>
    <col min="3854" max="4096" width="9" style="760"/>
    <col min="4097" max="4097" width="3.5703125" style="760" customWidth="1"/>
    <col min="4098" max="4098" width="12.85546875" style="760" customWidth="1"/>
    <col min="4099" max="4099" width="48" style="760" customWidth="1"/>
    <col min="4100" max="4100" width="5.28515625" style="760" customWidth="1"/>
    <col min="4101" max="4101" width="11.5703125" style="760" customWidth="1"/>
    <col min="4102" max="4102" width="11" style="760" customWidth="1"/>
    <col min="4103" max="4103" width="12" style="760" customWidth="1"/>
    <col min="4104" max="4109" width="11.85546875" style="760" customWidth="1"/>
    <col min="4110" max="4352" width="9" style="760"/>
    <col min="4353" max="4353" width="3.5703125" style="760" customWidth="1"/>
    <col min="4354" max="4354" width="12.85546875" style="760" customWidth="1"/>
    <col min="4355" max="4355" width="48" style="760" customWidth="1"/>
    <col min="4356" max="4356" width="5.28515625" style="760" customWidth="1"/>
    <col min="4357" max="4357" width="11.5703125" style="760" customWidth="1"/>
    <col min="4358" max="4358" width="11" style="760" customWidth="1"/>
    <col min="4359" max="4359" width="12" style="760" customWidth="1"/>
    <col min="4360" max="4365" width="11.85546875" style="760" customWidth="1"/>
    <col min="4366" max="4608" width="9" style="760"/>
    <col min="4609" max="4609" width="3.5703125" style="760" customWidth="1"/>
    <col min="4610" max="4610" width="12.85546875" style="760" customWidth="1"/>
    <col min="4611" max="4611" width="48" style="760" customWidth="1"/>
    <col min="4612" max="4612" width="5.28515625" style="760" customWidth="1"/>
    <col min="4613" max="4613" width="11.5703125" style="760" customWidth="1"/>
    <col min="4614" max="4614" width="11" style="760" customWidth="1"/>
    <col min="4615" max="4615" width="12" style="760" customWidth="1"/>
    <col min="4616" max="4621" width="11.85546875" style="760" customWidth="1"/>
    <col min="4622" max="4864" width="9" style="760"/>
    <col min="4865" max="4865" width="3.5703125" style="760" customWidth="1"/>
    <col min="4866" max="4866" width="12.85546875" style="760" customWidth="1"/>
    <col min="4867" max="4867" width="48" style="760" customWidth="1"/>
    <col min="4868" max="4868" width="5.28515625" style="760" customWidth="1"/>
    <col min="4869" max="4869" width="11.5703125" style="760" customWidth="1"/>
    <col min="4870" max="4870" width="11" style="760" customWidth="1"/>
    <col min="4871" max="4871" width="12" style="760" customWidth="1"/>
    <col min="4872" max="4877" width="11.85546875" style="760" customWidth="1"/>
    <col min="4878" max="5120" width="9" style="760"/>
    <col min="5121" max="5121" width="3.5703125" style="760" customWidth="1"/>
    <col min="5122" max="5122" width="12.85546875" style="760" customWidth="1"/>
    <col min="5123" max="5123" width="48" style="760" customWidth="1"/>
    <col min="5124" max="5124" width="5.28515625" style="760" customWidth="1"/>
    <col min="5125" max="5125" width="11.5703125" style="760" customWidth="1"/>
    <col min="5126" max="5126" width="11" style="760" customWidth="1"/>
    <col min="5127" max="5127" width="12" style="760" customWidth="1"/>
    <col min="5128" max="5133" width="11.85546875" style="760" customWidth="1"/>
    <col min="5134" max="5376" width="9" style="760"/>
    <col min="5377" max="5377" width="3.5703125" style="760" customWidth="1"/>
    <col min="5378" max="5378" width="12.85546875" style="760" customWidth="1"/>
    <col min="5379" max="5379" width="48" style="760" customWidth="1"/>
    <col min="5380" max="5380" width="5.28515625" style="760" customWidth="1"/>
    <col min="5381" max="5381" width="11.5703125" style="760" customWidth="1"/>
    <col min="5382" max="5382" width="11" style="760" customWidth="1"/>
    <col min="5383" max="5383" width="12" style="760" customWidth="1"/>
    <col min="5384" max="5389" width="11.85546875" style="760" customWidth="1"/>
    <col min="5390" max="5632" width="9" style="760"/>
    <col min="5633" max="5633" width="3.5703125" style="760" customWidth="1"/>
    <col min="5634" max="5634" width="12.85546875" style="760" customWidth="1"/>
    <col min="5635" max="5635" width="48" style="760" customWidth="1"/>
    <col min="5636" max="5636" width="5.28515625" style="760" customWidth="1"/>
    <col min="5637" max="5637" width="11.5703125" style="760" customWidth="1"/>
    <col min="5638" max="5638" width="11" style="760" customWidth="1"/>
    <col min="5639" max="5639" width="12" style="760" customWidth="1"/>
    <col min="5640" max="5645" width="11.85546875" style="760" customWidth="1"/>
    <col min="5646" max="5888" width="9" style="760"/>
    <col min="5889" max="5889" width="3.5703125" style="760" customWidth="1"/>
    <col min="5890" max="5890" width="12.85546875" style="760" customWidth="1"/>
    <col min="5891" max="5891" width="48" style="760" customWidth="1"/>
    <col min="5892" max="5892" width="5.28515625" style="760" customWidth="1"/>
    <col min="5893" max="5893" width="11.5703125" style="760" customWidth="1"/>
    <col min="5894" max="5894" width="11" style="760" customWidth="1"/>
    <col min="5895" max="5895" width="12" style="760" customWidth="1"/>
    <col min="5896" max="5901" width="11.85546875" style="760" customWidth="1"/>
    <col min="5902" max="6144" width="9" style="760"/>
    <col min="6145" max="6145" width="3.5703125" style="760" customWidth="1"/>
    <col min="6146" max="6146" width="12.85546875" style="760" customWidth="1"/>
    <col min="6147" max="6147" width="48" style="760" customWidth="1"/>
    <col min="6148" max="6148" width="5.28515625" style="760" customWidth="1"/>
    <col min="6149" max="6149" width="11.5703125" style="760" customWidth="1"/>
    <col min="6150" max="6150" width="11" style="760" customWidth="1"/>
    <col min="6151" max="6151" width="12" style="760" customWidth="1"/>
    <col min="6152" max="6157" width="11.85546875" style="760" customWidth="1"/>
    <col min="6158" max="6400" width="9" style="760"/>
    <col min="6401" max="6401" width="3.5703125" style="760" customWidth="1"/>
    <col min="6402" max="6402" width="12.85546875" style="760" customWidth="1"/>
    <col min="6403" max="6403" width="48" style="760" customWidth="1"/>
    <col min="6404" max="6404" width="5.28515625" style="760" customWidth="1"/>
    <col min="6405" max="6405" width="11.5703125" style="760" customWidth="1"/>
    <col min="6406" max="6406" width="11" style="760" customWidth="1"/>
    <col min="6407" max="6407" width="12" style="760" customWidth="1"/>
    <col min="6408" max="6413" width="11.85546875" style="760" customWidth="1"/>
    <col min="6414" max="6656" width="9" style="760"/>
    <col min="6657" max="6657" width="3.5703125" style="760" customWidth="1"/>
    <col min="6658" max="6658" width="12.85546875" style="760" customWidth="1"/>
    <col min="6659" max="6659" width="48" style="760" customWidth="1"/>
    <col min="6660" max="6660" width="5.28515625" style="760" customWidth="1"/>
    <col min="6661" max="6661" width="11.5703125" style="760" customWidth="1"/>
    <col min="6662" max="6662" width="11" style="760" customWidth="1"/>
    <col min="6663" max="6663" width="12" style="760" customWidth="1"/>
    <col min="6664" max="6669" width="11.85546875" style="760" customWidth="1"/>
    <col min="6670" max="6912" width="9" style="760"/>
    <col min="6913" max="6913" width="3.5703125" style="760" customWidth="1"/>
    <col min="6914" max="6914" width="12.85546875" style="760" customWidth="1"/>
    <col min="6915" max="6915" width="48" style="760" customWidth="1"/>
    <col min="6916" max="6916" width="5.28515625" style="760" customWidth="1"/>
    <col min="6917" max="6917" width="11.5703125" style="760" customWidth="1"/>
    <col min="6918" max="6918" width="11" style="760" customWidth="1"/>
    <col min="6919" max="6919" width="12" style="760" customWidth="1"/>
    <col min="6920" max="6925" width="11.85546875" style="760" customWidth="1"/>
    <col min="6926" max="7168" width="9" style="760"/>
    <col min="7169" max="7169" width="3.5703125" style="760" customWidth="1"/>
    <col min="7170" max="7170" width="12.85546875" style="760" customWidth="1"/>
    <col min="7171" max="7171" width="48" style="760" customWidth="1"/>
    <col min="7172" max="7172" width="5.28515625" style="760" customWidth="1"/>
    <col min="7173" max="7173" width="11.5703125" style="760" customWidth="1"/>
    <col min="7174" max="7174" width="11" style="760" customWidth="1"/>
    <col min="7175" max="7175" width="12" style="760" customWidth="1"/>
    <col min="7176" max="7181" width="11.85546875" style="760" customWidth="1"/>
    <col min="7182" max="7424" width="9" style="760"/>
    <col min="7425" max="7425" width="3.5703125" style="760" customWidth="1"/>
    <col min="7426" max="7426" width="12.85546875" style="760" customWidth="1"/>
    <col min="7427" max="7427" width="48" style="760" customWidth="1"/>
    <col min="7428" max="7428" width="5.28515625" style="760" customWidth="1"/>
    <col min="7429" max="7429" width="11.5703125" style="760" customWidth="1"/>
    <col min="7430" max="7430" width="11" style="760" customWidth="1"/>
    <col min="7431" max="7431" width="12" style="760" customWidth="1"/>
    <col min="7432" max="7437" width="11.85546875" style="760" customWidth="1"/>
    <col min="7438" max="7680" width="9" style="760"/>
    <col min="7681" max="7681" width="3.5703125" style="760" customWidth="1"/>
    <col min="7682" max="7682" width="12.85546875" style="760" customWidth="1"/>
    <col min="7683" max="7683" width="48" style="760" customWidth="1"/>
    <col min="7684" max="7684" width="5.28515625" style="760" customWidth="1"/>
    <col min="7685" max="7685" width="11.5703125" style="760" customWidth="1"/>
    <col min="7686" max="7686" width="11" style="760" customWidth="1"/>
    <col min="7687" max="7687" width="12" style="760" customWidth="1"/>
    <col min="7688" max="7693" width="11.85546875" style="760" customWidth="1"/>
    <col min="7694" max="7936" width="9" style="760"/>
    <col min="7937" max="7937" width="3.5703125" style="760" customWidth="1"/>
    <col min="7938" max="7938" width="12.85546875" style="760" customWidth="1"/>
    <col min="7939" max="7939" width="48" style="760" customWidth="1"/>
    <col min="7940" max="7940" width="5.28515625" style="760" customWidth="1"/>
    <col min="7941" max="7941" width="11.5703125" style="760" customWidth="1"/>
    <col min="7942" max="7942" width="11" style="760" customWidth="1"/>
    <col min="7943" max="7943" width="12" style="760" customWidth="1"/>
    <col min="7944" max="7949" width="11.85546875" style="760" customWidth="1"/>
    <col min="7950" max="8192" width="9" style="760"/>
    <col min="8193" max="8193" width="3.5703125" style="760" customWidth="1"/>
    <col min="8194" max="8194" width="12.85546875" style="760" customWidth="1"/>
    <col min="8195" max="8195" width="48" style="760" customWidth="1"/>
    <col min="8196" max="8196" width="5.28515625" style="760" customWidth="1"/>
    <col min="8197" max="8197" width="11.5703125" style="760" customWidth="1"/>
    <col min="8198" max="8198" width="11" style="760" customWidth="1"/>
    <col min="8199" max="8199" width="12" style="760" customWidth="1"/>
    <col min="8200" max="8205" width="11.85546875" style="760" customWidth="1"/>
    <col min="8206" max="8448" width="9" style="760"/>
    <col min="8449" max="8449" width="3.5703125" style="760" customWidth="1"/>
    <col min="8450" max="8450" width="12.85546875" style="760" customWidth="1"/>
    <col min="8451" max="8451" width="48" style="760" customWidth="1"/>
    <col min="8452" max="8452" width="5.28515625" style="760" customWidth="1"/>
    <col min="8453" max="8453" width="11.5703125" style="760" customWidth="1"/>
    <col min="8454" max="8454" width="11" style="760" customWidth="1"/>
    <col min="8455" max="8455" width="12" style="760" customWidth="1"/>
    <col min="8456" max="8461" width="11.85546875" style="760" customWidth="1"/>
    <col min="8462" max="8704" width="9" style="760"/>
    <col min="8705" max="8705" width="3.5703125" style="760" customWidth="1"/>
    <col min="8706" max="8706" width="12.85546875" style="760" customWidth="1"/>
    <col min="8707" max="8707" width="48" style="760" customWidth="1"/>
    <col min="8708" max="8708" width="5.28515625" style="760" customWidth="1"/>
    <col min="8709" max="8709" width="11.5703125" style="760" customWidth="1"/>
    <col min="8710" max="8710" width="11" style="760" customWidth="1"/>
    <col min="8711" max="8711" width="12" style="760" customWidth="1"/>
    <col min="8712" max="8717" width="11.85546875" style="760" customWidth="1"/>
    <col min="8718" max="8960" width="9" style="760"/>
    <col min="8961" max="8961" width="3.5703125" style="760" customWidth="1"/>
    <col min="8962" max="8962" width="12.85546875" style="760" customWidth="1"/>
    <col min="8963" max="8963" width="48" style="760" customWidth="1"/>
    <col min="8964" max="8964" width="5.28515625" style="760" customWidth="1"/>
    <col min="8965" max="8965" width="11.5703125" style="760" customWidth="1"/>
    <col min="8966" max="8966" width="11" style="760" customWidth="1"/>
    <col min="8967" max="8967" width="12" style="760" customWidth="1"/>
    <col min="8968" max="8973" width="11.85546875" style="760" customWidth="1"/>
    <col min="8974" max="9216" width="9" style="760"/>
    <col min="9217" max="9217" width="3.5703125" style="760" customWidth="1"/>
    <col min="9218" max="9218" width="12.85546875" style="760" customWidth="1"/>
    <col min="9219" max="9219" width="48" style="760" customWidth="1"/>
    <col min="9220" max="9220" width="5.28515625" style="760" customWidth="1"/>
    <col min="9221" max="9221" width="11.5703125" style="760" customWidth="1"/>
    <col min="9222" max="9222" width="11" style="760" customWidth="1"/>
    <col min="9223" max="9223" width="12" style="760" customWidth="1"/>
    <col min="9224" max="9229" width="11.85546875" style="760" customWidth="1"/>
    <col min="9230" max="9472" width="9" style="760"/>
    <col min="9473" max="9473" width="3.5703125" style="760" customWidth="1"/>
    <col min="9474" max="9474" width="12.85546875" style="760" customWidth="1"/>
    <col min="9475" max="9475" width="48" style="760" customWidth="1"/>
    <col min="9476" max="9476" width="5.28515625" style="760" customWidth="1"/>
    <col min="9477" max="9477" width="11.5703125" style="760" customWidth="1"/>
    <col min="9478" max="9478" width="11" style="760" customWidth="1"/>
    <col min="9479" max="9479" width="12" style="760" customWidth="1"/>
    <col min="9480" max="9485" width="11.85546875" style="760" customWidth="1"/>
    <col min="9486" max="9728" width="9" style="760"/>
    <col min="9729" max="9729" width="3.5703125" style="760" customWidth="1"/>
    <col min="9730" max="9730" width="12.85546875" style="760" customWidth="1"/>
    <col min="9731" max="9731" width="48" style="760" customWidth="1"/>
    <col min="9732" max="9732" width="5.28515625" style="760" customWidth="1"/>
    <col min="9733" max="9733" width="11.5703125" style="760" customWidth="1"/>
    <col min="9734" max="9734" width="11" style="760" customWidth="1"/>
    <col min="9735" max="9735" width="12" style="760" customWidth="1"/>
    <col min="9736" max="9741" width="11.85546875" style="760" customWidth="1"/>
    <col min="9742" max="9984" width="9" style="760"/>
    <col min="9985" max="9985" width="3.5703125" style="760" customWidth="1"/>
    <col min="9986" max="9986" width="12.85546875" style="760" customWidth="1"/>
    <col min="9987" max="9987" width="48" style="760" customWidth="1"/>
    <col min="9988" max="9988" width="5.28515625" style="760" customWidth="1"/>
    <col min="9989" max="9989" width="11.5703125" style="760" customWidth="1"/>
    <col min="9990" max="9990" width="11" style="760" customWidth="1"/>
    <col min="9991" max="9991" width="12" style="760" customWidth="1"/>
    <col min="9992" max="9997" width="11.85546875" style="760" customWidth="1"/>
    <col min="9998" max="10240" width="9" style="760"/>
    <col min="10241" max="10241" width="3.5703125" style="760" customWidth="1"/>
    <col min="10242" max="10242" width="12.85546875" style="760" customWidth="1"/>
    <col min="10243" max="10243" width="48" style="760" customWidth="1"/>
    <col min="10244" max="10244" width="5.28515625" style="760" customWidth="1"/>
    <col min="10245" max="10245" width="11.5703125" style="760" customWidth="1"/>
    <col min="10246" max="10246" width="11" style="760" customWidth="1"/>
    <col min="10247" max="10247" width="12" style="760" customWidth="1"/>
    <col min="10248" max="10253" width="11.85546875" style="760" customWidth="1"/>
    <col min="10254" max="10496" width="9" style="760"/>
    <col min="10497" max="10497" width="3.5703125" style="760" customWidth="1"/>
    <col min="10498" max="10498" width="12.85546875" style="760" customWidth="1"/>
    <col min="10499" max="10499" width="48" style="760" customWidth="1"/>
    <col min="10500" max="10500" width="5.28515625" style="760" customWidth="1"/>
    <col min="10501" max="10501" width="11.5703125" style="760" customWidth="1"/>
    <col min="10502" max="10502" width="11" style="760" customWidth="1"/>
    <col min="10503" max="10503" width="12" style="760" customWidth="1"/>
    <col min="10504" max="10509" width="11.85546875" style="760" customWidth="1"/>
    <col min="10510" max="10752" width="9" style="760"/>
    <col min="10753" max="10753" width="3.5703125" style="760" customWidth="1"/>
    <col min="10754" max="10754" width="12.85546875" style="760" customWidth="1"/>
    <col min="10755" max="10755" width="48" style="760" customWidth="1"/>
    <col min="10756" max="10756" width="5.28515625" style="760" customWidth="1"/>
    <col min="10757" max="10757" width="11.5703125" style="760" customWidth="1"/>
    <col min="10758" max="10758" width="11" style="760" customWidth="1"/>
    <col min="10759" max="10759" width="12" style="760" customWidth="1"/>
    <col min="10760" max="10765" width="11.85546875" style="760" customWidth="1"/>
    <col min="10766" max="11008" width="9" style="760"/>
    <col min="11009" max="11009" width="3.5703125" style="760" customWidth="1"/>
    <col min="11010" max="11010" width="12.85546875" style="760" customWidth="1"/>
    <col min="11011" max="11011" width="48" style="760" customWidth="1"/>
    <col min="11012" max="11012" width="5.28515625" style="760" customWidth="1"/>
    <col min="11013" max="11013" width="11.5703125" style="760" customWidth="1"/>
    <col min="11014" max="11014" width="11" style="760" customWidth="1"/>
    <col min="11015" max="11015" width="12" style="760" customWidth="1"/>
    <col min="11016" max="11021" width="11.85546875" style="760" customWidth="1"/>
    <col min="11022" max="11264" width="9" style="760"/>
    <col min="11265" max="11265" width="3.5703125" style="760" customWidth="1"/>
    <col min="11266" max="11266" width="12.85546875" style="760" customWidth="1"/>
    <col min="11267" max="11267" width="48" style="760" customWidth="1"/>
    <col min="11268" max="11268" width="5.28515625" style="760" customWidth="1"/>
    <col min="11269" max="11269" width="11.5703125" style="760" customWidth="1"/>
    <col min="11270" max="11270" width="11" style="760" customWidth="1"/>
    <col min="11271" max="11271" width="12" style="760" customWidth="1"/>
    <col min="11272" max="11277" width="11.85546875" style="760" customWidth="1"/>
    <col min="11278" max="11520" width="9" style="760"/>
    <col min="11521" max="11521" width="3.5703125" style="760" customWidth="1"/>
    <col min="11522" max="11522" width="12.85546875" style="760" customWidth="1"/>
    <col min="11523" max="11523" width="48" style="760" customWidth="1"/>
    <col min="11524" max="11524" width="5.28515625" style="760" customWidth="1"/>
    <col min="11525" max="11525" width="11.5703125" style="760" customWidth="1"/>
    <col min="11526" max="11526" width="11" style="760" customWidth="1"/>
    <col min="11527" max="11527" width="12" style="760" customWidth="1"/>
    <col min="11528" max="11533" width="11.85546875" style="760" customWidth="1"/>
    <col min="11534" max="11776" width="9" style="760"/>
    <col min="11777" max="11777" width="3.5703125" style="760" customWidth="1"/>
    <col min="11778" max="11778" width="12.85546875" style="760" customWidth="1"/>
    <col min="11779" max="11779" width="48" style="760" customWidth="1"/>
    <col min="11780" max="11780" width="5.28515625" style="760" customWidth="1"/>
    <col min="11781" max="11781" width="11.5703125" style="760" customWidth="1"/>
    <col min="11782" max="11782" width="11" style="760" customWidth="1"/>
    <col min="11783" max="11783" width="12" style="760" customWidth="1"/>
    <col min="11784" max="11789" width="11.85546875" style="760" customWidth="1"/>
    <col min="11790" max="12032" width="9" style="760"/>
    <col min="12033" max="12033" width="3.5703125" style="760" customWidth="1"/>
    <col min="12034" max="12034" width="12.85546875" style="760" customWidth="1"/>
    <col min="12035" max="12035" width="48" style="760" customWidth="1"/>
    <col min="12036" max="12036" width="5.28515625" style="760" customWidth="1"/>
    <col min="12037" max="12037" width="11.5703125" style="760" customWidth="1"/>
    <col min="12038" max="12038" width="11" style="760" customWidth="1"/>
    <col min="12039" max="12039" width="12" style="760" customWidth="1"/>
    <col min="12040" max="12045" width="11.85546875" style="760" customWidth="1"/>
    <col min="12046" max="12288" width="9" style="760"/>
    <col min="12289" max="12289" width="3.5703125" style="760" customWidth="1"/>
    <col min="12290" max="12290" width="12.85546875" style="760" customWidth="1"/>
    <col min="12291" max="12291" width="48" style="760" customWidth="1"/>
    <col min="12292" max="12292" width="5.28515625" style="760" customWidth="1"/>
    <col min="12293" max="12293" width="11.5703125" style="760" customWidth="1"/>
    <col min="12294" max="12294" width="11" style="760" customWidth="1"/>
    <col min="12295" max="12295" width="12" style="760" customWidth="1"/>
    <col min="12296" max="12301" width="11.85546875" style="760" customWidth="1"/>
    <col min="12302" max="12544" width="9" style="760"/>
    <col min="12545" max="12545" width="3.5703125" style="760" customWidth="1"/>
    <col min="12546" max="12546" width="12.85546875" style="760" customWidth="1"/>
    <col min="12547" max="12547" width="48" style="760" customWidth="1"/>
    <col min="12548" max="12548" width="5.28515625" style="760" customWidth="1"/>
    <col min="12549" max="12549" width="11.5703125" style="760" customWidth="1"/>
    <col min="12550" max="12550" width="11" style="760" customWidth="1"/>
    <col min="12551" max="12551" width="12" style="760" customWidth="1"/>
    <col min="12552" max="12557" width="11.85546875" style="760" customWidth="1"/>
    <col min="12558" max="12800" width="9" style="760"/>
    <col min="12801" max="12801" width="3.5703125" style="760" customWidth="1"/>
    <col min="12802" max="12802" width="12.85546875" style="760" customWidth="1"/>
    <col min="12803" max="12803" width="48" style="760" customWidth="1"/>
    <col min="12804" max="12804" width="5.28515625" style="760" customWidth="1"/>
    <col min="12805" max="12805" width="11.5703125" style="760" customWidth="1"/>
    <col min="12806" max="12806" width="11" style="760" customWidth="1"/>
    <col min="12807" max="12807" width="12" style="760" customWidth="1"/>
    <col min="12808" max="12813" width="11.85546875" style="760" customWidth="1"/>
    <col min="12814" max="13056" width="9" style="760"/>
    <col min="13057" max="13057" width="3.5703125" style="760" customWidth="1"/>
    <col min="13058" max="13058" width="12.85546875" style="760" customWidth="1"/>
    <col min="13059" max="13059" width="48" style="760" customWidth="1"/>
    <col min="13060" max="13060" width="5.28515625" style="760" customWidth="1"/>
    <col min="13061" max="13061" width="11.5703125" style="760" customWidth="1"/>
    <col min="13062" max="13062" width="11" style="760" customWidth="1"/>
    <col min="13063" max="13063" width="12" style="760" customWidth="1"/>
    <col min="13064" max="13069" width="11.85546875" style="760" customWidth="1"/>
    <col min="13070" max="13312" width="9" style="760"/>
    <col min="13313" max="13313" width="3.5703125" style="760" customWidth="1"/>
    <col min="13314" max="13314" width="12.85546875" style="760" customWidth="1"/>
    <col min="13315" max="13315" width="48" style="760" customWidth="1"/>
    <col min="13316" max="13316" width="5.28515625" style="760" customWidth="1"/>
    <col min="13317" max="13317" width="11.5703125" style="760" customWidth="1"/>
    <col min="13318" max="13318" width="11" style="760" customWidth="1"/>
    <col min="13319" max="13319" width="12" style="760" customWidth="1"/>
    <col min="13320" max="13325" width="11.85546875" style="760" customWidth="1"/>
    <col min="13326" max="13568" width="9" style="760"/>
    <col min="13569" max="13569" width="3.5703125" style="760" customWidth="1"/>
    <col min="13570" max="13570" width="12.85546875" style="760" customWidth="1"/>
    <col min="13571" max="13571" width="48" style="760" customWidth="1"/>
    <col min="13572" max="13572" width="5.28515625" style="760" customWidth="1"/>
    <col min="13573" max="13573" width="11.5703125" style="760" customWidth="1"/>
    <col min="13574" max="13574" width="11" style="760" customWidth="1"/>
    <col min="13575" max="13575" width="12" style="760" customWidth="1"/>
    <col min="13576" max="13581" width="11.85546875" style="760" customWidth="1"/>
    <col min="13582" max="13824" width="9" style="760"/>
    <col min="13825" max="13825" width="3.5703125" style="760" customWidth="1"/>
    <col min="13826" max="13826" width="12.85546875" style="760" customWidth="1"/>
    <col min="13827" max="13827" width="48" style="760" customWidth="1"/>
    <col min="13828" max="13828" width="5.28515625" style="760" customWidth="1"/>
    <col min="13829" max="13829" width="11.5703125" style="760" customWidth="1"/>
    <col min="13830" max="13830" width="11" style="760" customWidth="1"/>
    <col min="13831" max="13831" width="12" style="760" customWidth="1"/>
    <col min="13832" max="13837" width="11.85546875" style="760" customWidth="1"/>
    <col min="13838" max="14080" width="9" style="760"/>
    <col min="14081" max="14081" width="3.5703125" style="760" customWidth="1"/>
    <col min="14082" max="14082" width="12.85546875" style="760" customWidth="1"/>
    <col min="14083" max="14083" width="48" style="760" customWidth="1"/>
    <col min="14084" max="14084" width="5.28515625" style="760" customWidth="1"/>
    <col min="14085" max="14085" width="11.5703125" style="760" customWidth="1"/>
    <col min="14086" max="14086" width="11" style="760" customWidth="1"/>
    <col min="14087" max="14087" width="12" style="760" customWidth="1"/>
    <col min="14088" max="14093" width="11.85546875" style="760" customWidth="1"/>
    <col min="14094" max="14336" width="9" style="760"/>
    <col min="14337" max="14337" width="3.5703125" style="760" customWidth="1"/>
    <col min="14338" max="14338" width="12.85546875" style="760" customWidth="1"/>
    <col min="14339" max="14339" width="48" style="760" customWidth="1"/>
    <col min="14340" max="14340" width="5.28515625" style="760" customWidth="1"/>
    <col min="14341" max="14341" width="11.5703125" style="760" customWidth="1"/>
    <col min="14342" max="14342" width="11" style="760" customWidth="1"/>
    <col min="14343" max="14343" width="12" style="760" customWidth="1"/>
    <col min="14344" max="14349" width="11.85546875" style="760" customWidth="1"/>
    <col min="14350" max="14592" width="9" style="760"/>
    <col min="14593" max="14593" width="3.5703125" style="760" customWidth="1"/>
    <col min="14594" max="14594" width="12.85546875" style="760" customWidth="1"/>
    <col min="14595" max="14595" width="48" style="760" customWidth="1"/>
    <col min="14596" max="14596" width="5.28515625" style="760" customWidth="1"/>
    <col min="14597" max="14597" width="11.5703125" style="760" customWidth="1"/>
    <col min="14598" max="14598" width="11" style="760" customWidth="1"/>
    <col min="14599" max="14599" width="12" style="760" customWidth="1"/>
    <col min="14600" max="14605" width="11.85546875" style="760" customWidth="1"/>
    <col min="14606" max="14848" width="9" style="760"/>
    <col min="14849" max="14849" width="3.5703125" style="760" customWidth="1"/>
    <col min="14850" max="14850" width="12.85546875" style="760" customWidth="1"/>
    <col min="14851" max="14851" width="48" style="760" customWidth="1"/>
    <col min="14852" max="14852" width="5.28515625" style="760" customWidth="1"/>
    <col min="14853" max="14853" width="11.5703125" style="760" customWidth="1"/>
    <col min="14854" max="14854" width="11" style="760" customWidth="1"/>
    <col min="14855" max="14855" width="12" style="760" customWidth="1"/>
    <col min="14856" max="14861" width="11.85546875" style="760" customWidth="1"/>
    <col min="14862" max="15104" width="9" style="760"/>
    <col min="15105" max="15105" width="3.5703125" style="760" customWidth="1"/>
    <col min="15106" max="15106" width="12.85546875" style="760" customWidth="1"/>
    <col min="15107" max="15107" width="48" style="760" customWidth="1"/>
    <col min="15108" max="15108" width="5.28515625" style="760" customWidth="1"/>
    <col min="15109" max="15109" width="11.5703125" style="760" customWidth="1"/>
    <col min="15110" max="15110" width="11" style="760" customWidth="1"/>
    <col min="15111" max="15111" width="12" style="760" customWidth="1"/>
    <col min="15112" max="15117" width="11.85546875" style="760" customWidth="1"/>
    <col min="15118" max="15360" width="9" style="760"/>
    <col min="15361" max="15361" width="3.5703125" style="760" customWidth="1"/>
    <col min="15362" max="15362" width="12.85546875" style="760" customWidth="1"/>
    <col min="15363" max="15363" width="48" style="760" customWidth="1"/>
    <col min="15364" max="15364" width="5.28515625" style="760" customWidth="1"/>
    <col min="15365" max="15365" width="11.5703125" style="760" customWidth="1"/>
    <col min="15366" max="15366" width="11" style="760" customWidth="1"/>
    <col min="15367" max="15367" width="12" style="760" customWidth="1"/>
    <col min="15368" max="15373" width="11.85546875" style="760" customWidth="1"/>
    <col min="15374" max="15616" width="9" style="760"/>
    <col min="15617" max="15617" width="3.5703125" style="760" customWidth="1"/>
    <col min="15618" max="15618" width="12.85546875" style="760" customWidth="1"/>
    <col min="15619" max="15619" width="48" style="760" customWidth="1"/>
    <col min="15620" max="15620" width="5.28515625" style="760" customWidth="1"/>
    <col min="15621" max="15621" width="11.5703125" style="760" customWidth="1"/>
    <col min="15622" max="15622" width="11" style="760" customWidth="1"/>
    <col min="15623" max="15623" width="12" style="760" customWidth="1"/>
    <col min="15624" max="15629" width="11.85546875" style="760" customWidth="1"/>
    <col min="15630" max="15872" width="9" style="760"/>
    <col min="15873" max="15873" width="3.5703125" style="760" customWidth="1"/>
    <col min="15874" max="15874" width="12.85546875" style="760" customWidth="1"/>
    <col min="15875" max="15875" width="48" style="760" customWidth="1"/>
    <col min="15876" max="15876" width="5.28515625" style="760" customWidth="1"/>
    <col min="15877" max="15877" width="11.5703125" style="760" customWidth="1"/>
    <col min="15878" max="15878" width="11" style="760" customWidth="1"/>
    <col min="15879" max="15879" width="12" style="760" customWidth="1"/>
    <col min="15880" max="15885" width="11.85546875" style="760" customWidth="1"/>
    <col min="15886" max="16128" width="9" style="760"/>
    <col min="16129" max="16129" width="3.5703125" style="760" customWidth="1"/>
    <col min="16130" max="16130" width="12.85546875" style="760" customWidth="1"/>
    <col min="16131" max="16131" width="48" style="760" customWidth="1"/>
    <col min="16132" max="16132" width="5.28515625" style="760" customWidth="1"/>
    <col min="16133" max="16133" width="11.5703125" style="760" customWidth="1"/>
    <col min="16134" max="16134" width="11" style="760" customWidth="1"/>
    <col min="16135" max="16135" width="12" style="760" customWidth="1"/>
    <col min="16136" max="16141" width="11.85546875" style="760" customWidth="1"/>
    <col min="16142" max="16384" width="9" style="760"/>
  </cols>
  <sheetData>
    <row r="1" spans="1:13" s="649" customFormat="1" ht="18">
      <c r="A1" s="644" t="s">
        <v>557</v>
      </c>
      <c r="B1" s="645"/>
      <c r="C1" s="645"/>
      <c r="D1" s="646"/>
      <c r="E1" s="647"/>
      <c r="F1" s="648"/>
      <c r="G1" s="648"/>
      <c r="H1" s="645"/>
      <c r="I1" s="645"/>
      <c r="J1" s="645"/>
      <c r="K1" s="645"/>
      <c r="L1" s="645"/>
      <c r="M1" s="645"/>
    </row>
    <row r="2" spans="1:13" s="649" customFormat="1">
      <c r="A2" s="645" t="s">
        <v>1</v>
      </c>
      <c r="B2" s="645"/>
      <c r="C2" s="650" t="s">
        <v>474</v>
      </c>
      <c r="D2" s="646"/>
      <c r="E2" s="647"/>
      <c r="F2" s="648"/>
      <c r="G2" s="648"/>
      <c r="H2" s="645"/>
      <c r="I2" s="645"/>
      <c r="J2" s="645"/>
      <c r="K2" s="645"/>
      <c r="L2" s="645"/>
      <c r="M2" s="645"/>
    </row>
    <row r="3" spans="1:13" s="649" customFormat="1">
      <c r="A3" s="645" t="s">
        <v>102</v>
      </c>
      <c r="B3" s="645"/>
      <c r="C3" s="650" t="s">
        <v>550</v>
      </c>
      <c r="D3" s="646"/>
      <c r="E3" s="647"/>
      <c r="F3" s="648"/>
      <c r="G3" s="648" t="s">
        <v>2</v>
      </c>
      <c r="H3" s="650" t="s">
        <v>103</v>
      </c>
      <c r="I3" s="645"/>
      <c r="J3" s="650"/>
      <c r="K3" s="650"/>
      <c r="L3" s="645"/>
      <c r="M3" s="645"/>
    </row>
    <row r="4" spans="1:13" s="649" customFormat="1">
      <c r="A4" s="645" t="s">
        <v>104</v>
      </c>
      <c r="B4" s="645"/>
      <c r="C4" s="650" t="s">
        <v>696</v>
      </c>
      <c r="D4" s="646"/>
      <c r="E4" s="647"/>
      <c r="F4" s="648"/>
      <c r="G4" s="648" t="s">
        <v>3</v>
      </c>
      <c r="H4" s="650" t="s">
        <v>36</v>
      </c>
      <c r="I4" s="645"/>
      <c r="J4" s="650"/>
      <c r="K4" s="650"/>
      <c r="L4" s="645"/>
      <c r="M4" s="645"/>
    </row>
    <row r="5" spans="1:13" s="649" customFormat="1">
      <c r="A5" s="150" t="s">
        <v>105</v>
      </c>
      <c r="B5" s="151"/>
      <c r="C5" s="650" t="s">
        <v>799</v>
      </c>
      <c r="D5" s="646"/>
      <c r="E5" s="647"/>
      <c r="F5" s="648"/>
      <c r="G5" s="648"/>
      <c r="H5" s="645"/>
      <c r="I5" s="645"/>
      <c r="J5" s="645"/>
      <c r="K5" s="645"/>
      <c r="L5" s="645"/>
      <c r="M5" s="645"/>
    </row>
    <row r="6" spans="1:13" s="649" customFormat="1" ht="22.5">
      <c r="A6" s="651" t="s">
        <v>106</v>
      </c>
      <c r="B6" s="652" t="s">
        <v>107</v>
      </c>
      <c r="C6" s="652" t="s">
        <v>5</v>
      </c>
      <c r="D6" s="652" t="s">
        <v>108</v>
      </c>
      <c r="E6" s="653" t="s">
        <v>109</v>
      </c>
      <c r="F6" s="654" t="s">
        <v>110</v>
      </c>
      <c r="G6" s="654" t="s">
        <v>111</v>
      </c>
      <c r="H6" s="652" t="s">
        <v>112</v>
      </c>
      <c r="I6" s="654" t="s">
        <v>113</v>
      </c>
      <c r="J6" s="654" t="s">
        <v>114</v>
      </c>
      <c r="K6" s="652" t="s">
        <v>91</v>
      </c>
      <c r="L6" s="652" t="s">
        <v>115</v>
      </c>
      <c r="M6" s="652" t="s">
        <v>116</v>
      </c>
    </row>
    <row r="7" spans="1:13" s="649" customFormat="1">
      <c r="A7" s="655">
        <v>1</v>
      </c>
      <c r="B7" s="655">
        <v>2</v>
      </c>
      <c r="C7" s="655">
        <v>3</v>
      </c>
      <c r="D7" s="655">
        <v>4</v>
      </c>
      <c r="E7" s="655">
        <v>5</v>
      </c>
      <c r="F7" s="655">
        <v>6</v>
      </c>
      <c r="G7" s="655">
        <v>7</v>
      </c>
      <c r="H7" s="655">
        <v>8</v>
      </c>
      <c r="I7" s="655">
        <v>9</v>
      </c>
      <c r="J7" s="655">
        <v>10</v>
      </c>
      <c r="K7" s="655">
        <v>11</v>
      </c>
      <c r="L7" s="655">
        <v>12</v>
      </c>
      <c r="M7" s="655">
        <v>13</v>
      </c>
    </row>
    <row r="8" spans="1:13" s="649" customFormat="1">
      <c r="A8" s="656"/>
      <c r="B8" s="656"/>
      <c r="C8" s="656"/>
      <c r="D8" s="657"/>
      <c r="E8" s="658"/>
      <c r="F8" s="659"/>
      <c r="G8" s="659"/>
      <c r="H8" s="656"/>
      <c r="I8" s="656"/>
      <c r="J8" s="656"/>
      <c r="K8" s="656"/>
      <c r="L8" s="656"/>
      <c r="M8" s="656"/>
    </row>
    <row r="9" spans="1:13" s="668" customFormat="1" ht="12" thickBot="1">
      <c r="A9" s="660"/>
      <c r="B9" s="661"/>
      <c r="C9" s="661" t="s">
        <v>117</v>
      </c>
      <c r="D9" s="662"/>
      <c r="E9" s="663"/>
      <c r="F9" s="664"/>
      <c r="G9" s="665"/>
      <c r="H9" s="666"/>
      <c r="I9" s="665"/>
      <c r="J9" s="666"/>
      <c r="K9" s="667">
        <f>K10+K33+K47+K49+K51+K62</f>
        <v>0</v>
      </c>
      <c r="L9" s="665"/>
      <c r="M9" s="666"/>
    </row>
    <row r="10" spans="1:13" s="649" customFormat="1" ht="15.75" thickBot="1">
      <c r="A10" s="669"/>
      <c r="B10" s="670">
        <v>1</v>
      </c>
      <c r="C10" s="671" t="s">
        <v>56</v>
      </c>
      <c r="D10" s="672"/>
      <c r="E10" s="673"/>
      <c r="F10" s="674"/>
      <c r="G10" s="675"/>
      <c r="H10" s="676"/>
      <c r="I10" s="675"/>
      <c r="J10" s="676"/>
      <c r="K10" s="677">
        <f>SUM(K11:K32)</f>
        <v>0</v>
      </c>
      <c r="L10" s="675"/>
      <c r="M10" s="678"/>
    </row>
    <row r="11" spans="1:13" s="649" customFormat="1">
      <c r="A11" s="679">
        <v>42005</v>
      </c>
      <c r="B11" s="680"/>
      <c r="C11" s="681" t="s">
        <v>663</v>
      </c>
      <c r="D11" s="680" t="s">
        <v>148</v>
      </c>
      <c r="E11" s="682">
        <v>1</v>
      </c>
      <c r="F11" s="683"/>
      <c r="G11" s="684"/>
      <c r="H11" s="685">
        <f>F11+G11</f>
        <v>0</v>
      </c>
      <c r="I11" s="686">
        <f>E11*F11</f>
        <v>0</v>
      </c>
      <c r="J11" s="687">
        <f>E11*G11</f>
        <v>0</v>
      </c>
      <c r="K11" s="685">
        <f>I11+J11</f>
        <v>0</v>
      </c>
      <c r="L11" s="688"/>
      <c r="M11" s="689"/>
    </row>
    <row r="12" spans="1:13" s="649" customFormat="1">
      <c r="A12" s="690"/>
      <c r="B12" s="691"/>
      <c r="C12" s="692" t="s">
        <v>664</v>
      </c>
      <c r="D12" s="693"/>
      <c r="E12" s="694"/>
      <c r="F12" s="695"/>
      <c r="G12" s="685"/>
      <c r="H12" s="685"/>
      <c r="I12" s="686"/>
      <c r="J12" s="687"/>
      <c r="K12" s="685"/>
      <c r="L12" s="696"/>
      <c r="M12" s="697"/>
    </row>
    <row r="13" spans="1:13" s="649" customFormat="1">
      <c r="A13" s="690"/>
      <c r="B13" s="698"/>
      <c r="C13" s="692" t="s">
        <v>665</v>
      </c>
      <c r="D13" s="693"/>
      <c r="E13" s="694"/>
      <c r="F13" s="695"/>
      <c r="G13" s="685"/>
      <c r="H13" s="685"/>
      <c r="I13" s="686"/>
      <c r="J13" s="687"/>
      <c r="K13" s="685"/>
      <c r="L13" s="696"/>
      <c r="M13" s="697"/>
    </row>
    <row r="14" spans="1:13" s="649" customFormat="1">
      <c r="A14" s="690"/>
      <c r="B14" s="820"/>
      <c r="C14" s="692" t="s">
        <v>666</v>
      </c>
      <c r="D14" s="693"/>
      <c r="E14" s="694"/>
      <c r="F14" s="695"/>
      <c r="G14" s="685"/>
      <c r="H14" s="685"/>
      <c r="I14" s="686"/>
      <c r="J14" s="687"/>
      <c r="K14" s="685"/>
      <c r="L14" s="696"/>
      <c r="M14" s="697"/>
    </row>
    <row r="15" spans="1:13" s="649" customFormat="1">
      <c r="A15" s="690"/>
      <c r="B15" s="699"/>
      <c r="C15" s="692" t="s">
        <v>667</v>
      </c>
      <c r="D15" s="693"/>
      <c r="E15" s="694"/>
      <c r="F15" s="695"/>
      <c r="G15" s="685"/>
      <c r="H15" s="685"/>
      <c r="I15" s="686"/>
      <c r="J15" s="687"/>
      <c r="K15" s="685"/>
      <c r="L15" s="696"/>
      <c r="M15" s="697"/>
    </row>
    <row r="16" spans="1:13" s="649" customFormat="1">
      <c r="A16" s="690"/>
      <c r="B16" s="699"/>
      <c r="C16" s="692" t="s">
        <v>668</v>
      </c>
      <c r="D16" s="693"/>
      <c r="E16" s="694"/>
      <c r="F16" s="695"/>
      <c r="G16" s="685"/>
      <c r="H16" s="685"/>
      <c r="I16" s="686"/>
      <c r="J16" s="687"/>
      <c r="K16" s="685"/>
      <c r="L16" s="696"/>
      <c r="M16" s="697"/>
    </row>
    <row r="17" spans="1:13" s="649" customFormat="1">
      <c r="A17" s="690"/>
      <c r="B17" s="699"/>
      <c r="C17" s="692" t="s">
        <v>669</v>
      </c>
      <c r="D17" s="693"/>
      <c r="E17" s="694"/>
      <c r="F17" s="695"/>
      <c r="G17" s="685"/>
      <c r="H17" s="685"/>
      <c r="I17" s="686"/>
      <c r="J17" s="687"/>
      <c r="K17" s="685"/>
      <c r="L17" s="696"/>
      <c r="M17" s="697"/>
    </row>
    <row r="18" spans="1:13" s="649" customFormat="1">
      <c r="A18" s="690"/>
      <c r="B18" s="699"/>
      <c r="C18" s="692" t="s">
        <v>670</v>
      </c>
      <c r="D18" s="693"/>
      <c r="E18" s="694"/>
      <c r="F18" s="695"/>
      <c r="G18" s="685"/>
      <c r="H18" s="685"/>
      <c r="I18" s="686"/>
      <c r="J18" s="687"/>
      <c r="K18" s="685"/>
      <c r="L18" s="696"/>
      <c r="M18" s="697"/>
    </row>
    <row r="19" spans="1:13" s="649" customFormat="1">
      <c r="A19" s="690"/>
      <c r="B19" s="699"/>
      <c r="C19" s="692" t="s">
        <v>671</v>
      </c>
      <c r="D19" s="693"/>
      <c r="E19" s="694"/>
      <c r="F19" s="695"/>
      <c r="G19" s="685"/>
      <c r="H19" s="685"/>
      <c r="I19" s="686"/>
      <c r="J19" s="687"/>
      <c r="K19" s="685"/>
      <c r="L19" s="696"/>
      <c r="M19" s="697"/>
    </row>
    <row r="20" spans="1:13" s="649" customFormat="1">
      <c r="A20" s="690"/>
      <c r="B20" s="699"/>
      <c r="C20" s="692" t="s">
        <v>672</v>
      </c>
      <c r="D20" s="693"/>
      <c r="E20" s="694"/>
      <c r="F20" s="695"/>
      <c r="G20" s="685"/>
      <c r="H20" s="685"/>
      <c r="I20" s="686"/>
      <c r="J20" s="687"/>
      <c r="K20" s="685"/>
      <c r="L20" s="696"/>
      <c r="M20" s="697"/>
    </row>
    <row r="21" spans="1:13" s="649" customFormat="1">
      <c r="A21" s="690"/>
      <c r="B21" s="691"/>
      <c r="C21" s="700" t="s">
        <v>673</v>
      </c>
      <c r="D21" s="693"/>
      <c r="E21" s="694"/>
      <c r="F21" s="695"/>
      <c r="G21" s="685"/>
      <c r="H21" s="685"/>
      <c r="I21" s="686"/>
      <c r="J21" s="687"/>
      <c r="K21" s="685"/>
      <c r="L21" s="696"/>
      <c r="M21" s="697"/>
    </row>
    <row r="22" spans="1:13" s="649" customFormat="1">
      <c r="A22" s="690"/>
      <c r="B22" s="691"/>
      <c r="C22" s="700" t="s">
        <v>674</v>
      </c>
      <c r="D22" s="693"/>
      <c r="E22" s="694"/>
      <c r="F22" s="695"/>
      <c r="G22" s="685"/>
      <c r="H22" s="685"/>
      <c r="I22" s="686"/>
      <c r="J22" s="687"/>
      <c r="K22" s="685"/>
      <c r="L22" s="696"/>
      <c r="M22" s="697"/>
    </row>
    <row r="23" spans="1:13" s="649" customFormat="1">
      <c r="A23" s="690"/>
      <c r="B23" s="691"/>
      <c r="C23" s="700" t="s">
        <v>675</v>
      </c>
      <c r="D23" s="693"/>
      <c r="E23" s="694"/>
      <c r="F23" s="695"/>
      <c r="G23" s="685"/>
      <c r="H23" s="685"/>
      <c r="I23" s="686"/>
      <c r="J23" s="687"/>
      <c r="K23" s="685"/>
      <c r="L23" s="696"/>
      <c r="M23" s="697"/>
    </row>
    <row r="24" spans="1:13" s="649" customFormat="1">
      <c r="A24" s="690"/>
      <c r="B24" s="691"/>
      <c r="C24" s="700" t="s">
        <v>676</v>
      </c>
      <c r="D24" s="693"/>
      <c r="E24" s="694"/>
      <c r="F24" s="695"/>
      <c r="G24" s="685"/>
      <c r="H24" s="685"/>
      <c r="I24" s="686"/>
      <c r="J24" s="687"/>
      <c r="K24" s="685"/>
      <c r="L24" s="696"/>
      <c r="M24" s="697"/>
    </row>
    <row r="25" spans="1:13" s="649" customFormat="1">
      <c r="A25" s="690"/>
      <c r="B25" s="691"/>
      <c r="C25" s="700" t="s">
        <v>569</v>
      </c>
      <c r="D25" s="693"/>
      <c r="E25" s="694"/>
      <c r="F25" s="695"/>
      <c r="G25" s="685"/>
      <c r="H25" s="685"/>
      <c r="I25" s="686"/>
      <c r="J25" s="687"/>
      <c r="K25" s="685"/>
      <c r="L25" s="696"/>
      <c r="M25" s="697"/>
    </row>
    <row r="26" spans="1:13" s="649" customFormat="1">
      <c r="A26" s="690"/>
      <c r="B26" s="691"/>
      <c r="C26" s="700"/>
      <c r="D26" s="693"/>
      <c r="E26" s="694"/>
      <c r="F26" s="695"/>
      <c r="G26" s="685"/>
      <c r="H26" s="685"/>
      <c r="I26" s="686"/>
      <c r="J26" s="687"/>
      <c r="K26" s="685"/>
      <c r="L26" s="696"/>
      <c r="M26" s="697"/>
    </row>
    <row r="27" spans="1:13" s="649" customFormat="1">
      <c r="A27" s="701">
        <v>42036</v>
      </c>
      <c r="B27" s="691"/>
      <c r="C27" s="702" t="s">
        <v>677</v>
      </c>
      <c r="D27" s="693" t="s">
        <v>94</v>
      </c>
      <c r="E27" s="694">
        <v>2</v>
      </c>
      <c r="F27" s="695"/>
      <c r="G27" s="685"/>
      <c r="H27" s="685">
        <f>F27+G27</f>
        <v>0</v>
      </c>
      <c r="I27" s="686">
        <f>E27*F27</f>
        <v>0</v>
      </c>
      <c r="J27" s="687">
        <f>E27*G27</f>
        <v>0</v>
      </c>
      <c r="K27" s="685">
        <f>I27+J27</f>
        <v>0</v>
      </c>
      <c r="L27" s="696"/>
      <c r="M27" s="697"/>
    </row>
    <row r="28" spans="1:13" s="649" customFormat="1">
      <c r="A28" s="690"/>
      <c r="B28" s="691"/>
      <c r="C28" s="700" t="s">
        <v>678</v>
      </c>
      <c r="D28" s="693"/>
      <c r="E28" s="694"/>
      <c r="F28" s="695"/>
      <c r="G28" s="685"/>
      <c r="H28" s="685"/>
      <c r="I28" s="686"/>
      <c r="J28" s="687"/>
      <c r="K28" s="685"/>
      <c r="L28" s="696"/>
      <c r="M28" s="697"/>
    </row>
    <row r="29" spans="1:13" s="713" customFormat="1" ht="30" customHeight="1">
      <c r="A29" s="703"/>
      <c r="B29" s="704"/>
      <c r="C29" s="705" t="s">
        <v>679</v>
      </c>
      <c r="D29" s="693"/>
      <c r="E29" s="706"/>
      <c r="F29" s="707"/>
      <c r="G29" s="708"/>
      <c r="H29" s="708"/>
      <c r="I29" s="709"/>
      <c r="J29" s="710"/>
      <c r="K29" s="708"/>
      <c r="L29" s="711"/>
      <c r="M29" s="712"/>
    </row>
    <row r="30" spans="1:13" s="649" customFormat="1">
      <c r="A30" s="690"/>
      <c r="B30" s="691"/>
      <c r="C30" s="700" t="s">
        <v>680</v>
      </c>
      <c r="D30" s="693"/>
      <c r="E30" s="694"/>
      <c r="F30" s="695"/>
      <c r="G30" s="685"/>
      <c r="H30" s="685"/>
      <c r="I30" s="686"/>
      <c r="J30" s="687"/>
      <c r="K30" s="685"/>
      <c r="L30" s="696"/>
      <c r="M30" s="697"/>
    </row>
    <row r="31" spans="1:13" s="649" customFormat="1">
      <c r="A31" s="690"/>
      <c r="B31" s="691"/>
      <c r="C31" s="700" t="s">
        <v>569</v>
      </c>
      <c r="D31" s="693"/>
      <c r="E31" s="694"/>
      <c r="F31" s="695"/>
      <c r="G31" s="685"/>
      <c r="H31" s="685"/>
      <c r="I31" s="686"/>
      <c r="J31" s="687"/>
      <c r="K31" s="685"/>
      <c r="L31" s="696"/>
      <c r="M31" s="697"/>
    </row>
    <row r="32" spans="1:13" s="649" customFormat="1" ht="15.75" thickBot="1">
      <c r="A32" s="690"/>
      <c r="B32" s="698"/>
      <c r="C32" s="700"/>
      <c r="D32" s="693"/>
      <c r="E32" s="694"/>
      <c r="F32" s="695"/>
      <c r="G32" s="685"/>
      <c r="H32" s="685"/>
      <c r="I32" s="686"/>
      <c r="J32" s="687"/>
      <c r="K32" s="685"/>
      <c r="L32" s="696"/>
      <c r="M32" s="697"/>
    </row>
    <row r="33" spans="1:13" s="649" customFormat="1" ht="15.75" thickBot="1">
      <c r="A33" s="669"/>
      <c r="B33" s="670">
        <v>2</v>
      </c>
      <c r="C33" s="671" t="s">
        <v>131</v>
      </c>
      <c r="D33" s="672"/>
      <c r="E33" s="673"/>
      <c r="F33" s="675"/>
      <c r="G33" s="675"/>
      <c r="H33" s="715"/>
      <c r="I33" s="716"/>
      <c r="J33" s="715"/>
      <c r="K33" s="677">
        <f>SUM(K34:K46)</f>
        <v>0</v>
      </c>
      <c r="L33" s="716"/>
      <c r="M33" s="717"/>
    </row>
    <row r="34" spans="1:13" s="649" customFormat="1">
      <c r="A34" s="821">
        <v>42006</v>
      </c>
      <c r="B34" s="719"/>
      <c r="C34" s="692" t="s">
        <v>681</v>
      </c>
      <c r="D34" s="720" t="s">
        <v>88</v>
      </c>
      <c r="E34" s="721">
        <v>55</v>
      </c>
      <c r="F34" s="722"/>
      <c r="G34" s="723"/>
      <c r="H34" s="685">
        <f t="shared" ref="H34:H45" si="0">F34+G34</f>
        <v>0</v>
      </c>
      <c r="I34" s="686">
        <f t="shared" ref="I34:I45" si="1">E34*F34</f>
        <v>0</v>
      </c>
      <c r="J34" s="687">
        <f t="shared" ref="J34:J45" si="2">E34*G34</f>
        <v>0</v>
      </c>
      <c r="K34" s="685">
        <f t="shared" ref="K34:K45" si="3">I34+J34</f>
        <v>0</v>
      </c>
      <c r="L34" s="724"/>
      <c r="M34" s="725"/>
    </row>
    <row r="35" spans="1:13" s="649" customFormat="1">
      <c r="A35" s="821">
        <v>42037</v>
      </c>
      <c r="B35" s="719"/>
      <c r="C35" s="692" t="s">
        <v>682</v>
      </c>
      <c r="D35" s="720" t="s">
        <v>88</v>
      </c>
      <c r="E35" s="721">
        <v>40</v>
      </c>
      <c r="F35" s="722"/>
      <c r="G35" s="723"/>
      <c r="H35" s="685">
        <f t="shared" si="0"/>
        <v>0</v>
      </c>
      <c r="I35" s="686">
        <f t="shared" si="1"/>
        <v>0</v>
      </c>
      <c r="J35" s="687">
        <f t="shared" si="2"/>
        <v>0</v>
      </c>
      <c r="K35" s="685">
        <f t="shared" si="3"/>
        <v>0</v>
      </c>
      <c r="L35" s="724"/>
      <c r="M35" s="725"/>
    </row>
    <row r="36" spans="1:13" s="649" customFormat="1">
      <c r="A36" s="821">
        <v>42065</v>
      </c>
      <c r="B36" s="719"/>
      <c r="C36" s="692" t="s">
        <v>576</v>
      </c>
      <c r="D36" s="720" t="s">
        <v>88</v>
      </c>
      <c r="E36" s="721">
        <v>55</v>
      </c>
      <c r="F36" s="722"/>
      <c r="G36" s="723"/>
      <c r="H36" s="685">
        <f t="shared" si="0"/>
        <v>0</v>
      </c>
      <c r="I36" s="686">
        <f t="shared" si="1"/>
        <v>0</v>
      </c>
      <c r="J36" s="687">
        <f t="shared" si="2"/>
        <v>0</v>
      </c>
      <c r="K36" s="685">
        <f t="shared" si="3"/>
        <v>0</v>
      </c>
      <c r="L36" s="724"/>
      <c r="M36" s="725"/>
    </row>
    <row r="37" spans="1:13" s="713" customFormat="1" ht="30" customHeight="1">
      <c r="A37" s="822">
        <v>42096</v>
      </c>
      <c r="B37" s="727"/>
      <c r="C37" s="728" t="s">
        <v>577</v>
      </c>
      <c r="D37" s="720" t="s">
        <v>88</v>
      </c>
      <c r="E37" s="729">
        <v>1</v>
      </c>
      <c r="F37" s="730"/>
      <c r="G37" s="731"/>
      <c r="H37" s="685">
        <f t="shared" si="0"/>
        <v>0</v>
      </c>
      <c r="I37" s="686">
        <f t="shared" si="1"/>
        <v>0</v>
      </c>
      <c r="J37" s="687">
        <f t="shared" si="2"/>
        <v>0</v>
      </c>
      <c r="K37" s="685">
        <f t="shared" si="3"/>
        <v>0</v>
      </c>
      <c r="L37" s="732"/>
      <c r="M37" s="733"/>
    </row>
    <row r="38" spans="1:13" s="649" customFormat="1">
      <c r="A38" s="765">
        <v>42126</v>
      </c>
      <c r="B38" s="735"/>
      <c r="C38" s="700" t="s">
        <v>135</v>
      </c>
      <c r="D38" s="720" t="s">
        <v>88</v>
      </c>
      <c r="E38" s="721">
        <v>1</v>
      </c>
      <c r="F38" s="722"/>
      <c r="G38" s="723"/>
      <c r="H38" s="685">
        <f t="shared" si="0"/>
        <v>0</v>
      </c>
      <c r="I38" s="686">
        <f t="shared" si="1"/>
        <v>0</v>
      </c>
      <c r="J38" s="687">
        <f t="shared" si="2"/>
        <v>0</v>
      </c>
      <c r="K38" s="685">
        <f t="shared" si="3"/>
        <v>0</v>
      </c>
      <c r="L38" s="724"/>
      <c r="M38" s="725"/>
    </row>
    <row r="39" spans="1:13" s="649" customFormat="1">
      <c r="A39" s="821">
        <v>42157</v>
      </c>
      <c r="B39" s="736"/>
      <c r="C39" s="700" t="s">
        <v>683</v>
      </c>
      <c r="D39" s="720" t="s">
        <v>88</v>
      </c>
      <c r="E39" s="721">
        <v>5</v>
      </c>
      <c r="F39" s="722"/>
      <c r="G39" s="723"/>
      <c r="H39" s="685">
        <f t="shared" si="0"/>
        <v>0</v>
      </c>
      <c r="I39" s="686">
        <f t="shared" si="1"/>
        <v>0</v>
      </c>
      <c r="J39" s="687">
        <f t="shared" si="2"/>
        <v>0</v>
      </c>
      <c r="K39" s="685">
        <f t="shared" si="3"/>
        <v>0</v>
      </c>
      <c r="L39" s="724"/>
      <c r="M39" s="725"/>
    </row>
    <row r="40" spans="1:13" s="649" customFormat="1">
      <c r="A40" s="821">
        <v>42187</v>
      </c>
      <c r="B40" s="736"/>
      <c r="C40" s="700" t="s">
        <v>684</v>
      </c>
      <c r="D40" s="720" t="s">
        <v>88</v>
      </c>
      <c r="E40" s="721">
        <v>15</v>
      </c>
      <c r="F40" s="722"/>
      <c r="G40" s="723"/>
      <c r="H40" s="685">
        <f t="shared" si="0"/>
        <v>0</v>
      </c>
      <c r="I40" s="686">
        <f t="shared" si="1"/>
        <v>0</v>
      </c>
      <c r="J40" s="687">
        <f t="shared" si="2"/>
        <v>0</v>
      </c>
      <c r="K40" s="685">
        <f t="shared" si="3"/>
        <v>0</v>
      </c>
      <c r="L40" s="724"/>
      <c r="M40" s="725"/>
    </row>
    <row r="41" spans="1:13" s="649" customFormat="1">
      <c r="A41" s="821">
        <v>42218</v>
      </c>
      <c r="B41" s="736"/>
      <c r="C41" s="700" t="s">
        <v>685</v>
      </c>
      <c r="D41" s="720" t="s">
        <v>94</v>
      </c>
      <c r="E41" s="721">
        <v>2</v>
      </c>
      <c r="F41" s="722"/>
      <c r="G41" s="723"/>
      <c r="H41" s="685">
        <f t="shared" si="0"/>
        <v>0</v>
      </c>
      <c r="I41" s="686">
        <f t="shared" si="1"/>
        <v>0</v>
      </c>
      <c r="J41" s="687">
        <f t="shared" si="2"/>
        <v>0</v>
      </c>
      <c r="K41" s="685">
        <f t="shared" si="3"/>
        <v>0</v>
      </c>
      <c r="L41" s="724"/>
      <c r="M41" s="725"/>
    </row>
    <row r="42" spans="1:13" s="649" customFormat="1">
      <c r="A42" s="821">
        <v>42249</v>
      </c>
      <c r="B42" s="736"/>
      <c r="C42" s="700" t="s">
        <v>686</v>
      </c>
      <c r="D42" s="720" t="s">
        <v>94</v>
      </c>
      <c r="E42" s="721">
        <v>2</v>
      </c>
      <c r="F42" s="722"/>
      <c r="G42" s="723"/>
      <c r="H42" s="685">
        <f t="shared" si="0"/>
        <v>0</v>
      </c>
      <c r="I42" s="686">
        <f t="shared" si="1"/>
        <v>0</v>
      </c>
      <c r="J42" s="687">
        <f t="shared" si="2"/>
        <v>0</v>
      </c>
      <c r="K42" s="685">
        <f t="shared" si="3"/>
        <v>0</v>
      </c>
      <c r="L42" s="724"/>
      <c r="M42" s="725"/>
    </row>
    <row r="43" spans="1:13" s="649" customFormat="1">
      <c r="A43" s="718" t="s">
        <v>687</v>
      </c>
      <c r="B43" s="736"/>
      <c r="C43" s="700" t="s">
        <v>579</v>
      </c>
      <c r="D43" s="720" t="s">
        <v>94</v>
      </c>
      <c r="E43" s="721">
        <v>2</v>
      </c>
      <c r="F43" s="722"/>
      <c r="G43" s="723"/>
      <c r="H43" s="685">
        <f t="shared" si="0"/>
        <v>0</v>
      </c>
      <c r="I43" s="686">
        <f t="shared" si="1"/>
        <v>0</v>
      </c>
      <c r="J43" s="687">
        <f t="shared" si="2"/>
        <v>0</v>
      </c>
      <c r="K43" s="685">
        <f t="shared" si="3"/>
        <v>0</v>
      </c>
      <c r="L43" s="724"/>
      <c r="M43" s="725"/>
    </row>
    <row r="44" spans="1:13" s="649" customFormat="1">
      <c r="A44" s="718" t="s">
        <v>688</v>
      </c>
      <c r="B44" s="736"/>
      <c r="C44" s="700" t="s">
        <v>93</v>
      </c>
      <c r="D44" s="720" t="s">
        <v>148</v>
      </c>
      <c r="E44" s="721">
        <v>1</v>
      </c>
      <c r="F44" s="722"/>
      <c r="G44" s="723"/>
      <c r="H44" s="685">
        <f t="shared" si="0"/>
        <v>0</v>
      </c>
      <c r="I44" s="686">
        <f t="shared" si="1"/>
        <v>0</v>
      </c>
      <c r="J44" s="687">
        <f t="shared" si="2"/>
        <v>0</v>
      </c>
      <c r="K44" s="685">
        <f t="shared" si="3"/>
        <v>0</v>
      </c>
      <c r="L44" s="724"/>
      <c r="M44" s="725"/>
    </row>
    <row r="45" spans="1:13" s="649" customFormat="1">
      <c r="A45" s="718" t="s">
        <v>689</v>
      </c>
      <c r="B45" s="736"/>
      <c r="C45" s="700" t="s">
        <v>690</v>
      </c>
      <c r="D45" s="720" t="s">
        <v>148</v>
      </c>
      <c r="E45" s="721">
        <v>1</v>
      </c>
      <c r="F45" s="722"/>
      <c r="G45" s="723"/>
      <c r="H45" s="685">
        <f t="shared" si="0"/>
        <v>0</v>
      </c>
      <c r="I45" s="686">
        <f t="shared" si="1"/>
        <v>0</v>
      </c>
      <c r="J45" s="687">
        <f t="shared" si="2"/>
        <v>0</v>
      </c>
      <c r="K45" s="685">
        <f t="shared" si="3"/>
        <v>0</v>
      </c>
      <c r="L45" s="724"/>
      <c r="M45" s="725"/>
    </row>
    <row r="46" spans="1:13" s="649" customFormat="1" ht="15.75" thickBot="1">
      <c r="A46" s="718"/>
      <c r="B46" s="736"/>
      <c r="C46" s="700"/>
      <c r="D46" s="720"/>
      <c r="E46" s="721"/>
      <c r="F46" s="722"/>
      <c r="G46" s="723"/>
      <c r="H46" s="723"/>
      <c r="I46" s="741"/>
      <c r="J46" s="742"/>
      <c r="K46" s="723"/>
      <c r="L46" s="724"/>
      <c r="M46" s="725"/>
    </row>
    <row r="47" spans="1:13" s="649" customFormat="1" ht="15.75" thickBot="1">
      <c r="A47" s="737"/>
      <c r="B47" s="670">
        <v>3</v>
      </c>
      <c r="C47" s="152" t="s">
        <v>152</v>
      </c>
      <c r="D47" s="153"/>
      <c r="E47" s="738"/>
      <c r="F47" s="739"/>
      <c r="G47" s="675"/>
      <c r="H47" s="740"/>
      <c r="I47" s="716"/>
      <c r="J47" s="740"/>
      <c r="K47" s="740"/>
      <c r="L47" s="716"/>
      <c r="M47" s="717"/>
    </row>
    <row r="48" spans="1:13" s="649" customFormat="1" ht="15.75" thickBot="1">
      <c r="A48" s="743"/>
      <c r="B48" s="744"/>
      <c r="C48" s="745"/>
      <c r="D48" s="744"/>
      <c r="E48" s="746"/>
      <c r="F48" s="747"/>
      <c r="G48" s="748"/>
      <c r="H48" s="748"/>
      <c r="I48" s="749"/>
      <c r="J48" s="750"/>
      <c r="K48" s="751"/>
      <c r="L48" s="752"/>
      <c r="M48" s="753"/>
    </row>
    <row r="49" spans="1:13" s="649" customFormat="1" ht="15.75" thickBot="1">
      <c r="A49" s="737"/>
      <c r="B49" s="670">
        <v>4</v>
      </c>
      <c r="C49" s="152" t="s">
        <v>153</v>
      </c>
      <c r="D49" s="153"/>
      <c r="E49" s="738"/>
      <c r="F49" s="739"/>
      <c r="G49" s="675"/>
      <c r="H49" s="740"/>
      <c r="I49" s="716"/>
      <c r="J49" s="740"/>
      <c r="K49" s="740"/>
      <c r="L49" s="716"/>
      <c r="M49" s="717"/>
    </row>
    <row r="50" spans="1:13" s="649" customFormat="1" ht="15.75" thickBot="1">
      <c r="A50" s="754"/>
      <c r="B50" s="755"/>
      <c r="C50" s="756"/>
      <c r="D50" s="757"/>
      <c r="E50" s="758"/>
      <c r="F50" s="759"/>
      <c r="G50" s="748"/>
      <c r="H50" s="748"/>
      <c r="I50" s="749"/>
      <c r="J50" s="750"/>
      <c r="K50" s="751"/>
      <c r="L50" s="752"/>
      <c r="M50" s="753"/>
    </row>
    <row r="51" spans="1:13" ht="15.75" thickBot="1">
      <c r="A51" s="737"/>
      <c r="B51" s="670">
        <v>5</v>
      </c>
      <c r="C51" s="152" t="s">
        <v>154</v>
      </c>
      <c r="D51" s="153"/>
      <c r="E51" s="738"/>
      <c r="F51" s="739"/>
      <c r="G51" s="675"/>
      <c r="H51" s="740"/>
      <c r="I51" s="716"/>
      <c r="J51" s="740"/>
      <c r="K51" s="677">
        <f>SUM(K52:K61)</f>
        <v>0</v>
      </c>
      <c r="L51" s="716"/>
      <c r="M51" s="717"/>
    </row>
    <row r="52" spans="1:13">
      <c r="A52" s="761">
        <v>42009</v>
      </c>
      <c r="B52" s="755"/>
      <c r="C52" s="762" t="s">
        <v>590</v>
      </c>
      <c r="D52" s="763" t="s">
        <v>100</v>
      </c>
      <c r="E52" s="746">
        <v>5</v>
      </c>
      <c r="F52" s="747"/>
      <c r="G52" s="748"/>
      <c r="H52" s="685">
        <f t="shared" ref="H52:H60" si="4">F52+G52</f>
        <v>0</v>
      </c>
      <c r="I52" s="686">
        <f t="shared" ref="I52:I60" si="5">E52*F52</f>
        <v>0</v>
      </c>
      <c r="J52" s="687">
        <f t="shared" ref="J52:J60" si="6">E52*G52</f>
        <v>0</v>
      </c>
      <c r="K52" s="685">
        <f t="shared" ref="K52:K60" si="7">I52+J52</f>
        <v>0</v>
      </c>
      <c r="L52" s="764"/>
      <c r="M52" s="753"/>
    </row>
    <row r="53" spans="1:13">
      <c r="A53" s="765">
        <v>42040</v>
      </c>
      <c r="B53" s="755"/>
      <c r="C53" s="766" t="s">
        <v>580</v>
      </c>
      <c r="D53" s="720" t="s">
        <v>100</v>
      </c>
      <c r="E53" s="721">
        <v>5</v>
      </c>
      <c r="F53" s="767"/>
      <c r="G53" s="723"/>
      <c r="H53" s="685">
        <f t="shared" si="4"/>
        <v>0</v>
      </c>
      <c r="I53" s="686">
        <f t="shared" si="5"/>
        <v>0</v>
      </c>
      <c r="J53" s="687">
        <f t="shared" si="6"/>
        <v>0</v>
      </c>
      <c r="K53" s="685">
        <f t="shared" si="7"/>
        <v>0</v>
      </c>
      <c r="L53" s="724"/>
      <c r="M53" s="725"/>
    </row>
    <row r="54" spans="1:13">
      <c r="A54" s="765">
        <v>42068</v>
      </c>
      <c r="B54" s="755"/>
      <c r="C54" s="766" t="s">
        <v>691</v>
      </c>
      <c r="D54" s="720" t="s">
        <v>94</v>
      </c>
      <c r="E54" s="721">
        <v>2</v>
      </c>
      <c r="F54" s="767"/>
      <c r="G54" s="723"/>
      <c r="H54" s="685">
        <f t="shared" si="4"/>
        <v>0</v>
      </c>
      <c r="I54" s="686">
        <f t="shared" si="5"/>
        <v>0</v>
      </c>
      <c r="J54" s="687">
        <f t="shared" si="6"/>
        <v>0</v>
      </c>
      <c r="K54" s="685">
        <f t="shared" si="7"/>
        <v>0</v>
      </c>
      <c r="L54" s="724"/>
      <c r="M54" s="725"/>
    </row>
    <row r="55" spans="1:13">
      <c r="A55" s="765">
        <v>42099</v>
      </c>
      <c r="B55" s="755"/>
      <c r="C55" s="766" t="s">
        <v>692</v>
      </c>
      <c r="D55" s="720" t="s">
        <v>94</v>
      </c>
      <c r="E55" s="721">
        <v>2</v>
      </c>
      <c r="F55" s="767"/>
      <c r="G55" s="723"/>
      <c r="H55" s="685">
        <f t="shared" si="4"/>
        <v>0</v>
      </c>
      <c r="I55" s="686">
        <f t="shared" si="5"/>
        <v>0</v>
      </c>
      <c r="J55" s="687">
        <f t="shared" si="6"/>
        <v>0</v>
      </c>
      <c r="K55" s="685">
        <f t="shared" si="7"/>
        <v>0</v>
      </c>
      <c r="L55" s="724"/>
      <c r="M55" s="725"/>
    </row>
    <row r="56" spans="1:13">
      <c r="A56" s="765">
        <v>42129</v>
      </c>
      <c r="B56" s="755"/>
      <c r="C56" s="766" t="s">
        <v>591</v>
      </c>
      <c r="D56" s="720" t="s">
        <v>100</v>
      </c>
      <c r="E56" s="721">
        <v>5</v>
      </c>
      <c r="F56" s="767"/>
      <c r="G56" s="723"/>
      <c r="H56" s="685">
        <f t="shared" si="4"/>
        <v>0</v>
      </c>
      <c r="I56" s="686">
        <f t="shared" si="5"/>
        <v>0</v>
      </c>
      <c r="J56" s="687">
        <f t="shared" si="6"/>
        <v>0</v>
      </c>
      <c r="K56" s="685">
        <f t="shared" si="7"/>
        <v>0</v>
      </c>
      <c r="L56" s="724"/>
      <c r="M56" s="725"/>
    </row>
    <row r="57" spans="1:13">
      <c r="A57" s="765">
        <v>42160</v>
      </c>
      <c r="B57" s="755"/>
      <c r="C57" s="766" t="s">
        <v>592</v>
      </c>
      <c r="D57" s="720" t="s">
        <v>100</v>
      </c>
      <c r="E57" s="721">
        <v>5</v>
      </c>
      <c r="F57" s="767"/>
      <c r="G57" s="723"/>
      <c r="H57" s="685">
        <f t="shared" si="4"/>
        <v>0</v>
      </c>
      <c r="I57" s="686">
        <f t="shared" si="5"/>
        <v>0</v>
      </c>
      <c r="J57" s="687">
        <f t="shared" si="6"/>
        <v>0</v>
      </c>
      <c r="K57" s="685">
        <f t="shared" si="7"/>
        <v>0</v>
      </c>
      <c r="L57" s="724"/>
      <c r="M57" s="725"/>
    </row>
    <row r="58" spans="1:13">
      <c r="A58" s="765">
        <v>42190</v>
      </c>
      <c r="B58" s="755"/>
      <c r="C58" s="768" t="s">
        <v>593</v>
      </c>
      <c r="D58" s="769" t="s">
        <v>100</v>
      </c>
      <c r="E58" s="721">
        <v>1</v>
      </c>
      <c r="F58" s="767"/>
      <c r="G58" s="723"/>
      <c r="H58" s="685">
        <f t="shared" si="4"/>
        <v>0</v>
      </c>
      <c r="I58" s="686">
        <f t="shared" si="5"/>
        <v>0</v>
      </c>
      <c r="J58" s="687">
        <f t="shared" si="6"/>
        <v>0</v>
      </c>
      <c r="K58" s="685">
        <f t="shared" si="7"/>
        <v>0</v>
      </c>
      <c r="L58" s="724"/>
      <c r="M58" s="725"/>
    </row>
    <row r="59" spans="1:13">
      <c r="A59" s="765">
        <v>42221</v>
      </c>
      <c r="B59" s="755"/>
      <c r="C59" s="768" t="s">
        <v>594</v>
      </c>
      <c r="D59" s="769" t="s">
        <v>100</v>
      </c>
      <c r="E59" s="721">
        <v>10</v>
      </c>
      <c r="F59" s="767"/>
      <c r="G59" s="723"/>
      <c r="H59" s="685">
        <f t="shared" si="4"/>
        <v>0</v>
      </c>
      <c r="I59" s="686">
        <f t="shared" si="5"/>
        <v>0</v>
      </c>
      <c r="J59" s="687">
        <f t="shared" si="6"/>
        <v>0</v>
      </c>
      <c r="K59" s="685">
        <f t="shared" si="7"/>
        <v>0</v>
      </c>
      <c r="L59" s="724"/>
      <c r="M59" s="725"/>
    </row>
    <row r="60" spans="1:13">
      <c r="A60" s="765">
        <v>42252</v>
      </c>
      <c r="B60" s="769"/>
      <c r="C60" s="768" t="s">
        <v>693</v>
      </c>
      <c r="D60" s="769" t="s">
        <v>148</v>
      </c>
      <c r="E60" s="721">
        <v>1</v>
      </c>
      <c r="F60" s="767"/>
      <c r="G60" s="723"/>
      <c r="H60" s="685">
        <f t="shared" si="4"/>
        <v>0</v>
      </c>
      <c r="I60" s="686">
        <f t="shared" si="5"/>
        <v>0</v>
      </c>
      <c r="J60" s="687">
        <f t="shared" si="6"/>
        <v>0</v>
      </c>
      <c r="K60" s="685">
        <f t="shared" si="7"/>
        <v>0</v>
      </c>
      <c r="L60" s="724"/>
      <c r="M60" s="725"/>
    </row>
    <row r="61" spans="1:13" ht="15.75" thickBot="1">
      <c r="A61" s="770"/>
      <c r="B61" s="769"/>
      <c r="C61" s="768"/>
      <c r="D61" s="769"/>
      <c r="E61" s="771"/>
      <c r="F61" s="767"/>
      <c r="G61" s="723"/>
      <c r="H61" s="723"/>
      <c r="I61" s="741"/>
      <c r="J61" s="723"/>
      <c r="K61" s="772"/>
      <c r="L61" s="724"/>
      <c r="M61" s="725"/>
    </row>
    <row r="62" spans="1:13" ht="15.75" thickBot="1">
      <c r="A62" s="737"/>
      <c r="B62" s="670">
        <v>6</v>
      </c>
      <c r="C62" s="152" t="s">
        <v>187</v>
      </c>
      <c r="D62" s="153"/>
      <c r="E62" s="738"/>
      <c r="F62" s="739"/>
      <c r="G62" s="675"/>
      <c r="H62" s="740"/>
      <c r="I62" s="716"/>
      <c r="J62" s="740"/>
      <c r="K62" s="677">
        <f>SUM(K63:K72)</f>
        <v>0</v>
      </c>
      <c r="L62" s="716"/>
      <c r="M62" s="717"/>
    </row>
    <row r="63" spans="1:13">
      <c r="A63" s="773">
        <v>42010</v>
      </c>
      <c r="B63" s="774"/>
      <c r="C63" s="762" t="s">
        <v>595</v>
      </c>
      <c r="D63" s="775" t="s">
        <v>148</v>
      </c>
      <c r="E63" s="776">
        <v>1</v>
      </c>
      <c r="F63" s="777"/>
      <c r="G63" s="748"/>
      <c r="H63" s="685">
        <f t="shared" ref="H63:H71" si="8">F63+G63</f>
        <v>0</v>
      </c>
      <c r="I63" s="686">
        <f t="shared" ref="I63:I71" si="9">E63*F63</f>
        <v>0</v>
      </c>
      <c r="J63" s="687">
        <f t="shared" ref="J63:J71" si="10">E63*G63</f>
        <v>0</v>
      </c>
      <c r="K63" s="685">
        <f t="shared" ref="K63:K71" si="11">I63+J63</f>
        <v>0</v>
      </c>
      <c r="L63" s="764"/>
      <c r="M63" s="753"/>
    </row>
    <row r="64" spans="1:13">
      <c r="A64" s="765">
        <v>42041</v>
      </c>
      <c r="B64" s="755"/>
      <c r="C64" s="766" t="s">
        <v>596</v>
      </c>
      <c r="D64" s="720" t="s">
        <v>148</v>
      </c>
      <c r="E64" s="721">
        <v>1</v>
      </c>
      <c r="F64" s="767"/>
      <c r="G64" s="723"/>
      <c r="H64" s="685">
        <f t="shared" si="8"/>
        <v>0</v>
      </c>
      <c r="I64" s="686">
        <f t="shared" si="9"/>
        <v>0</v>
      </c>
      <c r="J64" s="687">
        <f t="shared" si="10"/>
        <v>0</v>
      </c>
      <c r="K64" s="685">
        <f t="shared" si="11"/>
        <v>0</v>
      </c>
      <c r="L64" s="724"/>
      <c r="M64" s="725"/>
    </row>
    <row r="65" spans="1:13">
      <c r="A65" s="765">
        <v>42069</v>
      </c>
      <c r="B65" s="755"/>
      <c r="C65" s="766" t="s">
        <v>597</v>
      </c>
      <c r="D65" s="720" t="s">
        <v>148</v>
      </c>
      <c r="E65" s="721">
        <v>1</v>
      </c>
      <c r="F65" s="767"/>
      <c r="G65" s="723"/>
      <c r="H65" s="685">
        <f t="shared" si="8"/>
        <v>0</v>
      </c>
      <c r="I65" s="686">
        <f t="shared" si="9"/>
        <v>0</v>
      </c>
      <c r="J65" s="687">
        <f t="shared" si="10"/>
        <v>0</v>
      </c>
      <c r="K65" s="685">
        <f t="shared" si="11"/>
        <v>0</v>
      </c>
      <c r="L65" s="724"/>
      <c r="M65" s="725"/>
    </row>
    <row r="66" spans="1:13">
      <c r="A66" s="765">
        <v>42100</v>
      </c>
      <c r="B66" s="755"/>
      <c r="C66" s="766" t="s">
        <v>598</v>
      </c>
      <c r="D66" s="720" t="s">
        <v>148</v>
      </c>
      <c r="E66" s="721">
        <v>1</v>
      </c>
      <c r="F66" s="767"/>
      <c r="G66" s="723"/>
      <c r="H66" s="685">
        <f t="shared" si="8"/>
        <v>0</v>
      </c>
      <c r="I66" s="686">
        <f t="shared" si="9"/>
        <v>0</v>
      </c>
      <c r="J66" s="687">
        <f t="shared" si="10"/>
        <v>0</v>
      </c>
      <c r="K66" s="685">
        <f t="shared" si="11"/>
        <v>0</v>
      </c>
      <c r="L66" s="724"/>
      <c r="M66" s="725"/>
    </row>
    <row r="67" spans="1:13">
      <c r="A67" s="765">
        <v>42130</v>
      </c>
      <c r="B67" s="755"/>
      <c r="C67" s="766" t="s">
        <v>164</v>
      </c>
      <c r="D67" s="720" t="s">
        <v>148</v>
      </c>
      <c r="E67" s="721">
        <v>1</v>
      </c>
      <c r="F67" s="767"/>
      <c r="G67" s="723"/>
      <c r="H67" s="685">
        <f t="shared" si="8"/>
        <v>0</v>
      </c>
      <c r="I67" s="686">
        <f t="shared" si="9"/>
        <v>0</v>
      </c>
      <c r="J67" s="687">
        <f t="shared" si="10"/>
        <v>0</v>
      </c>
      <c r="K67" s="685">
        <f t="shared" si="11"/>
        <v>0</v>
      </c>
      <c r="L67" s="724"/>
      <c r="M67" s="725"/>
    </row>
    <row r="68" spans="1:13">
      <c r="A68" s="765">
        <v>42161</v>
      </c>
      <c r="B68" s="755"/>
      <c r="C68" s="766" t="s">
        <v>599</v>
      </c>
      <c r="D68" s="720" t="s">
        <v>148</v>
      </c>
      <c r="E68" s="721">
        <v>1</v>
      </c>
      <c r="F68" s="767"/>
      <c r="G68" s="723"/>
      <c r="H68" s="685">
        <f t="shared" si="8"/>
        <v>0</v>
      </c>
      <c r="I68" s="686">
        <f t="shared" si="9"/>
        <v>0</v>
      </c>
      <c r="J68" s="687">
        <f t="shared" si="10"/>
        <v>0</v>
      </c>
      <c r="K68" s="685">
        <f t="shared" si="11"/>
        <v>0</v>
      </c>
      <c r="L68" s="724"/>
      <c r="M68" s="725"/>
    </row>
    <row r="69" spans="1:13">
      <c r="A69" s="765">
        <v>42191</v>
      </c>
      <c r="B69" s="755"/>
      <c r="C69" s="766" t="s">
        <v>600</v>
      </c>
      <c r="D69" s="720" t="s">
        <v>148</v>
      </c>
      <c r="E69" s="721">
        <v>1</v>
      </c>
      <c r="F69" s="767"/>
      <c r="G69" s="723"/>
      <c r="H69" s="685">
        <f t="shared" si="8"/>
        <v>0</v>
      </c>
      <c r="I69" s="686">
        <f t="shared" si="9"/>
        <v>0</v>
      </c>
      <c r="J69" s="687">
        <f t="shared" si="10"/>
        <v>0</v>
      </c>
      <c r="K69" s="685">
        <f t="shared" si="11"/>
        <v>0</v>
      </c>
      <c r="L69" s="724"/>
      <c r="M69" s="725"/>
    </row>
    <row r="70" spans="1:13">
      <c r="A70" s="765">
        <v>42222</v>
      </c>
      <c r="B70" s="755"/>
      <c r="C70" s="768" t="s">
        <v>9</v>
      </c>
      <c r="D70" s="769" t="s">
        <v>148</v>
      </c>
      <c r="E70" s="721">
        <v>1</v>
      </c>
      <c r="F70" s="767"/>
      <c r="G70" s="723"/>
      <c r="H70" s="685">
        <f t="shared" si="8"/>
        <v>0</v>
      </c>
      <c r="I70" s="686">
        <f t="shared" si="9"/>
        <v>0</v>
      </c>
      <c r="J70" s="687">
        <f t="shared" si="10"/>
        <v>0</v>
      </c>
      <c r="K70" s="685">
        <f t="shared" si="11"/>
        <v>0</v>
      </c>
      <c r="L70" s="724"/>
      <c r="M70" s="725"/>
    </row>
    <row r="71" spans="1:13">
      <c r="A71" s="765">
        <v>42253</v>
      </c>
      <c r="B71" s="755"/>
      <c r="C71" s="768" t="s">
        <v>10</v>
      </c>
      <c r="D71" s="769" t="s">
        <v>148</v>
      </c>
      <c r="E71" s="721">
        <v>1</v>
      </c>
      <c r="F71" s="767"/>
      <c r="G71" s="723"/>
      <c r="H71" s="685">
        <f t="shared" si="8"/>
        <v>0</v>
      </c>
      <c r="I71" s="686">
        <f t="shared" si="9"/>
        <v>0</v>
      </c>
      <c r="J71" s="687">
        <f t="shared" si="10"/>
        <v>0</v>
      </c>
      <c r="K71" s="685">
        <f t="shared" si="11"/>
        <v>0</v>
      </c>
      <c r="L71" s="724"/>
      <c r="M71" s="725"/>
    </row>
    <row r="72" spans="1:13" ht="15.75" thickBot="1">
      <c r="A72" s="778"/>
      <c r="B72" s="779"/>
      <c r="C72" s="780"/>
      <c r="D72" s="781"/>
      <c r="E72" s="782"/>
      <c r="F72" s="783"/>
      <c r="G72" s="784"/>
      <c r="H72" s="784"/>
      <c r="I72" s="785"/>
      <c r="J72" s="784"/>
      <c r="K72" s="786"/>
      <c r="L72" s="787"/>
      <c r="M72" s="788"/>
    </row>
  </sheetData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headerFooter>
    <oddFooter>&amp;RStrana &amp;P (&amp;N)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showZeros="0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96" sqref="G96:G98"/>
    </sheetView>
  </sheetViews>
  <sheetFormatPr defaultColWidth="9" defaultRowHeight="10.5"/>
  <cols>
    <col min="1" max="1" width="3.28515625" style="504" customWidth="1"/>
    <col min="2" max="2" width="8.7109375" style="505" customWidth="1"/>
    <col min="3" max="3" width="60.7109375" style="505" customWidth="1"/>
    <col min="4" max="4" width="4.7109375" style="506" customWidth="1"/>
    <col min="5" max="5" width="8.7109375" style="507" customWidth="1"/>
    <col min="6" max="11" width="12.7109375" style="508" customWidth="1"/>
    <col min="12" max="12" width="8.140625" style="509" customWidth="1"/>
    <col min="13" max="13" width="11" style="507" customWidth="1"/>
    <col min="14" max="14" width="4.7109375" style="510" customWidth="1"/>
    <col min="15" max="256" width="9" style="510"/>
    <col min="257" max="257" width="3.28515625" style="510" customWidth="1"/>
    <col min="258" max="258" width="8.7109375" style="510" customWidth="1"/>
    <col min="259" max="259" width="60.7109375" style="510" customWidth="1"/>
    <col min="260" max="260" width="4.7109375" style="510" customWidth="1"/>
    <col min="261" max="261" width="8.7109375" style="510" customWidth="1"/>
    <col min="262" max="267" width="12.7109375" style="510" customWidth="1"/>
    <col min="268" max="268" width="8.140625" style="510" customWidth="1"/>
    <col min="269" max="269" width="11" style="510" customWidth="1"/>
    <col min="270" max="270" width="4.7109375" style="510" customWidth="1"/>
    <col min="271" max="512" width="9" style="510"/>
    <col min="513" max="513" width="3.28515625" style="510" customWidth="1"/>
    <col min="514" max="514" width="8.7109375" style="510" customWidth="1"/>
    <col min="515" max="515" width="60.7109375" style="510" customWidth="1"/>
    <col min="516" max="516" width="4.7109375" style="510" customWidth="1"/>
    <col min="517" max="517" width="8.7109375" style="510" customWidth="1"/>
    <col min="518" max="523" width="12.7109375" style="510" customWidth="1"/>
    <col min="524" max="524" width="8.140625" style="510" customWidth="1"/>
    <col min="525" max="525" width="11" style="510" customWidth="1"/>
    <col min="526" max="526" width="4.7109375" style="510" customWidth="1"/>
    <col min="527" max="768" width="9" style="510"/>
    <col min="769" max="769" width="3.28515625" style="510" customWidth="1"/>
    <col min="770" max="770" width="8.7109375" style="510" customWidth="1"/>
    <col min="771" max="771" width="60.7109375" style="510" customWidth="1"/>
    <col min="772" max="772" width="4.7109375" style="510" customWidth="1"/>
    <col min="773" max="773" width="8.7109375" style="510" customWidth="1"/>
    <col min="774" max="779" width="12.7109375" style="510" customWidth="1"/>
    <col min="780" max="780" width="8.140625" style="510" customWidth="1"/>
    <col min="781" max="781" width="11" style="510" customWidth="1"/>
    <col min="782" max="782" width="4.7109375" style="510" customWidth="1"/>
    <col min="783" max="1024" width="9" style="510"/>
    <col min="1025" max="1025" width="3.28515625" style="510" customWidth="1"/>
    <col min="1026" max="1026" width="8.7109375" style="510" customWidth="1"/>
    <col min="1027" max="1027" width="60.7109375" style="510" customWidth="1"/>
    <col min="1028" max="1028" width="4.7109375" style="510" customWidth="1"/>
    <col min="1029" max="1029" width="8.7109375" style="510" customWidth="1"/>
    <col min="1030" max="1035" width="12.7109375" style="510" customWidth="1"/>
    <col min="1036" max="1036" width="8.140625" style="510" customWidth="1"/>
    <col min="1037" max="1037" width="11" style="510" customWidth="1"/>
    <col min="1038" max="1038" width="4.7109375" style="510" customWidth="1"/>
    <col min="1039" max="1280" width="9" style="510"/>
    <col min="1281" max="1281" width="3.28515625" style="510" customWidth="1"/>
    <col min="1282" max="1282" width="8.7109375" style="510" customWidth="1"/>
    <col min="1283" max="1283" width="60.7109375" style="510" customWidth="1"/>
    <col min="1284" max="1284" width="4.7109375" style="510" customWidth="1"/>
    <col min="1285" max="1285" width="8.7109375" style="510" customWidth="1"/>
    <col min="1286" max="1291" width="12.7109375" style="510" customWidth="1"/>
    <col min="1292" max="1292" width="8.140625" style="510" customWidth="1"/>
    <col min="1293" max="1293" width="11" style="510" customWidth="1"/>
    <col min="1294" max="1294" width="4.7109375" style="510" customWidth="1"/>
    <col min="1295" max="1536" width="9" style="510"/>
    <col min="1537" max="1537" width="3.28515625" style="510" customWidth="1"/>
    <col min="1538" max="1538" width="8.7109375" style="510" customWidth="1"/>
    <col min="1539" max="1539" width="60.7109375" style="510" customWidth="1"/>
    <col min="1540" max="1540" width="4.7109375" style="510" customWidth="1"/>
    <col min="1541" max="1541" width="8.7109375" style="510" customWidth="1"/>
    <col min="1542" max="1547" width="12.7109375" style="510" customWidth="1"/>
    <col min="1548" max="1548" width="8.140625" style="510" customWidth="1"/>
    <col min="1549" max="1549" width="11" style="510" customWidth="1"/>
    <col min="1550" max="1550" width="4.7109375" style="510" customWidth="1"/>
    <col min="1551" max="1792" width="9" style="510"/>
    <col min="1793" max="1793" width="3.28515625" style="510" customWidth="1"/>
    <col min="1794" max="1794" width="8.7109375" style="510" customWidth="1"/>
    <col min="1795" max="1795" width="60.7109375" style="510" customWidth="1"/>
    <col min="1796" max="1796" width="4.7109375" style="510" customWidth="1"/>
    <col min="1797" max="1797" width="8.7109375" style="510" customWidth="1"/>
    <col min="1798" max="1803" width="12.7109375" style="510" customWidth="1"/>
    <col min="1804" max="1804" width="8.140625" style="510" customWidth="1"/>
    <col min="1805" max="1805" width="11" style="510" customWidth="1"/>
    <col min="1806" max="1806" width="4.7109375" style="510" customWidth="1"/>
    <col min="1807" max="2048" width="9" style="510"/>
    <col min="2049" max="2049" width="3.28515625" style="510" customWidth="1"/>
    <col min="2050" max="2050" width="8.7109375" style="510" customWidth="1"/>
    <col min="2051" max="2051" width="60.7109375" style="510" customWidth="1"/>
    <col min="2052" max="2052" width="4.7109375" style="510" customWidth="1"/>
    <col min="2053" max="2053" width="8.7109375" style="510" customWidth="1"/>
    <col min="2054" max="2059" width="12.7109375" style="510" customWidth="1"/>
    <col min="2060" max="2060" width="8.140625" style="510" customWidth="1"/>
    <col min="2061" max="2061" width="11" style="510" customWidth="1"/>
    <col min="2062" max="2062" width="4.7109375" style="510" customWidth="1"/>
    <col min="2063" max="2304" width="9" style="510"/>
    <col min="2305" max="2305" width="3.28515625" style="510" customWidth="1"/>
    <col min="2306" max="2306" width="8.7109375" style="510" customWidth="1"/>
    <col min="2307" max="2307" width="60.7109375" style="510" customWidth="1"/>
    <col min="2308" max="2308" width="4.7109375" style="510" customWidth="1"/>
    <col min="2309" max="2309" width="8.7109375" style="510" customWidth="1"/>
    <col min="2310" max="2315" width="12.7109375" style="510" customWidth="1"/>
    <col min="2316" max="2316" width="8.140625" style="510" customWidth="1"/>
    <col min="2317" max="2317" width="11" style="510" customWidth="1"/>
    <col min="2318" max="2318" width="4.7109375" style="510" customWidth="1"/>
    <col min="2319" max="2560" width="9" style="510"/>
    <col min="2561" max="2561" width="3.28515625" style="510" customWidth="1"/>
    <col min="2562" max="2562" width="8.7109375" style="510" customWidth="1"/>
    <col min="2563" max="2563" width="60.7109375" style="510" customWidth="1"/>
    <col min="2564" max="2564" width="4.7109375" style="510" customWidth="1"/>
    <col min="2565" max="2565" width="8.7109375" style="510" customWidth="1"/>
    <col min="2566" max="2571" width="12.7109375" style="510" customWidth="1"/>
    <col min="2572" max="2572" width="8.140625" style="510" customWidth="1"/>
    <col min="2573" max="2573" width="11" style="510" customWidth="1"/>
    <col min="2574" max="2574" width="4.7109375" style="510" customWidth="1"/>
    <col min="2575" max="2816" width="9" style="510"/>
    <col min="2817" max="2817" width="3.28515625" style="510" customWidth="1"/>
    <col min="2818" max="2818" width="8.7109375" style="510" customWidth="1"/>
    <col min="2819" max="2819" width="60.7109375" style="510" customWidth="1"/>
    <col min="2820" max="2820" width="4.7109375" style="510" customWidth="1"/>
    <col min="2821" max="2821" width="8.7109375" style="510" customWidth="1"/>
    <col min="2822" max="2827" width="12.7109375" style="510" customWidth="1"/>
    <col min="2828" max="2828" width="8.140625" style="510" customWidth="1"/>
    <col min="2829" max="2829" width="11" style="510" customWidth="1"/>
    <col min="2830" max="2830" width="4.7109375" style="510" customWidth="1"/>
    <col min="2831" max="3072" width="9" style="510"/>
    <col min="3073" max="3073" width="3.28515625" style="510" customWidth="1"/>
    <col min="3074" max="3074" width="8.7109375" style="510" customWidth="1"/>
    <col min="3075" max="3075" width="60.7109375" style="510" customWidth="1"/>
    <col min="3076" max="3076" width="4.7109375" style="510" customWidth="1"/>
    <col min="3077" max="3077" width="8.7109375" style="510" customWidth="1"/>
    <col min="3078" max="3083" width="12.7109375" style="510" customWidth="1"/>
    <col min="3084" max="3084" width="8.140625" style="510" customWidth="1"/>
    <col min="3085" max="3085" width="11" style="510" customWidth="1"/>
    <col min="3086" max="3086" width="4.7109375" style="510" customWidth="1"/>
    <col min="3087" max="3328" width="9" style="510"/>
    <col min="3329" max="3329" width="3.28515625" style="510" customWidth="1"/>
    <col min="3330" max="3330" width="8.7109375" style="510" customWidth="1"/>
    <col min="3331" max="3331" width="60.7109375" style="510" customWidth="1"/>
    <col min="3332" max="3332" width="4.7109375" style="510" customWidth="1"/>
    <col min="3333" max="3333" width="8.7109375" style="510" customWidth="1"/>
    <col min="3334" max="3339" width="12.7109375" style="510" customWidth="1"/>
    <col min="3340" max="3340" width="8.140625" style="510" customWidth="1"/>
    <col min="3341" max="3341" width="11" style="510" customWidth="1"/>
    <col min="3342" max="3342" width="4.7109375" style="510" customWidth="1"/>
    <col min="3343" max="3584" width="9" style="510"/>
    <col min="3585" max="3585" width="3.28515625" style="510" customWidth="1"/>
    <col min="3586" max="3586" width="8.7109375" style="510" customWidth="1"/>
    <col min="3587" max="3587" width="60.7109375" style="510" customWidth="1"/>
    <col min="3588" max="3588" width="4.7109375" style="510" customWidth="1"/>
    <col min="3589" max="3589" width="8.7109375" style="510" customWidth="1"/>
    <col min="3590" max="3595" width="12.7109375" style="510" customWidth="1"/>
    <col min="3596" max="3596" width="8.140625" style="510" customWidth="1"/>
    <col min="3597" max="3597" width="11" style="510" customWidth="1"/>
    <col min="3598" max="3598" width="4.7109375" style="510" customWidth="1"/>
    <col min="3599" max="3840" width="9" style="510"/>
    <col min="3841" max="3841" width="3.28515625" style="510" customWidth="1"/>
    <col min="3842" max="3842" width="8.7109375" style="510" customWidth="1"/>
    <col min="3843" max="3843" width="60.7109375" style="510" customWidth="1"/>
    <col min="3844" max="3844" width="4.7109375" style="510" customWidth="1"/>
    <col min="3845" max="3845" width="8.7109375" style="510" customWidth="1"/>
    <col min="3846" max="3851" width="12.7109375" style="510" customWidth="1"/>
    <col min="3852" max="3852" width="8.140625" style="510" customWidth="1"/>
    <col min="3853" max="3853" width="11" style="510" customWidth="1"/>
    <col min="3854" max="3854" width="4.7109375" style="510" customWidth="1"/>
    <col min="3855" max="4096" width="9" style="510"/>
    <col min="4097" max="4097" width="3.28515625" style="510" customWidth="1"/>
    <col min="4098" max="4098" width="8.7109375" style="510" customWidth="1"/>
    <col min="4099" max="4099" width="60.7109375" style="510" customWidth="1"/>
    <col min="4100" max="4100" width="4.7109375" style="510" customWidth="1"/>
    <col min="4101" max="4101" width="8.7109375" style="510" customWidth="1"/>
    <col min="4102" max="4107" width="12.7109375" style="510" customWidth="1"/>
    <col min="4108" max="4108" width="8.140625" style="510" customWidth="1"/>
    <col min="4109" max="4109" width="11" style="510" customWidth="1"/>
    <col min="4110" max="4110" width="4.7109375" style="510" customWidth="1"/>
    <col min="4111" max="4352" width="9" style="510"/>
    <col min="4353" max="4353" width="3.28515625" style="510" customWidth="1"/>
    <col min="4354" max="4354" width="8.7109375" style="510" customWidth="1"/>
    <col min="4355" max="4355" width="60.7109375" style="510" customWidth="1"/>
    <col min="4356" max="4356" width="4.7109375" style="510" customWidth="1"/>
    <col min="4357" max="4357" width="8.7109375" style="510" customWidth="1"/>
    <col min="4358" max="4363" width="12.7109375" style="510" customWidth="1"/>
    <col min="4364" max="4364" width="8.140625" style="510" customWidth="1"/>
    <col min="4365" max="4365" width="11" style="510" customWidth="1"/>
    <col min="4366" max="4366" width="4.7109375" style="510" customWidth="1"/>
    <col min="4367" max="4608" width="9" style="510"/>
    <col min="4609" max="4609" width="3.28515625" style="510" customWidth="1"/>
    <col min="4610" max="4610" width="8.7109375" style="510" customWidth="1"/>
    <col min="4611" max="4611" width="60.7109375" style="510" customWidth="1"/>
    <col min="4612" max="4612" width="4.7109375" style="510" customWidth="1"/>
    <col min="4613" max="4613" width="8.7109375" style="510" customWidth="1"/>
    <col min="4614" max="4619" width="12.7109375" style="510" customWidth="1"/>
    <col min="4620" max="4620" width="8.140625" style="510" customWidth="1"/>
    <col min="4621" max="4621" width="11" style="510" customWidth="1"/>
    <col min="4622" max="4622" width="4.7109375" style="510" customWidth="1"/>
    <col min="4623" max="4864" width="9" style="510"/>
    <col min="4865" max="4865" width="3.28515625" style="510" customWidth="1"/>
    <col min="4866" max="4866" width="8.7109375" style="510" customWidth="1"/>
    <col min="4867" max="4867" width="60.7109375" style="510" customWidth="1"/>
    <col min="4868" max="4868" width="4.7109375" style="510" customWidth="1"/>
    <col min="4869" max="4869" width="8.7109375" style="510" customWidth="1"/>
    <col min="4870" max="4875" width="12.7109375" style="510" customWidth="1"/>
    <col min="4876" max="4876" width="8.140625" style="510" customWidth="1"/>
    <col min="4877" max="4877" width="11" style="510" customWidth="1"/>
    <col min="4878" max="4878" width="4.7109375" style="510" customWidth="1"/>
    <col min="4879" max="5120" width="9" style="510"/>
    <col min="5121" max="5121" width="3.28515625" style="510" customWidth="1"/>
    <col min="5122" max="5122" width="8.7109375" style="510" customWidth="1"/>
    <col min="5123" max="5123" width="60.7109375" style="510" customWidth="1"/>
    <col min="5124" max="5124" width="4.7109375" style="510" customWidth="1"/>
    <col min="5125" max="5125" width="8.7109375" style="510" customWidth="1"/>
    <col min="5126" max="5131" width="12.7109375" style="510" customWidth="1"/>
    <col min="5132" max="5132" width="8.140625" style="510" customWidth="1"/>
    <col min="5133" max="5133" width="11" style="510" customWidth="1"/>
    <col min="5134" max="5134" width="4.7109375" style="510" customWidth="1"/>
    <col min="5135" max="5376" width="9" style="510"/>
    <col min="5377" max="5377" width="3.28515625" style="510" customWidth="1"/>
    <col min="5378" max="5378" width="8.7109375" style="510" customWidth="1"/>
    <col min="5379" max="5379" width="60.7109375" style="510" customWidth="1"/>
    <col min="5380" max="5380" width="4.7109375" style="510" customWidth="1"/>
    <col min="5381" max="5381" width="8.7109375" style="510" customWidth="1"/>
    <col min="5382" max="5387" width="12.7109375" style="510" customWidth="1"/>
    <col min="5388" max="5388" width="8.140625" style="510" customWidth="1"/>
    <col min="5389" max="5389" width="11" style="510" customWidth="1"/>
    <col min="5390" max="5390" width="4.7109375" style="510" customWidth="1"/>
    <col min="5391" max="5632" width="9" style="510"/>
    <col min="5633" max="5633" width="3.28515625" style="510" customWidth="1"/>
    <col min="5634" max="5634" width="8.7109375" style="510" customWidth="1"/>
    <col min="5635" max="5635" width="60.7109375" style="510" customWidth="1"/>
    <col min="5636" max="5636" width="4.7109375" style="510" customWidth="1"/>
    <col min="5637" max="5637" width="8.7109375" style="510" customWidth="1"/>
    <col min="5638" max="5643" width="12.7109375" style="510" customWidth="1"/>
    <col min="5644" max="5644" width="8.140625" style="510" customWidth="1"/>
    <col min="5645" max="5645" width="11" style="510" customWidth="1"/>
    <col min="5646" max="5646" width="4.7109375" style="510" customWidth="1"/>
    <col min="5647" max="5888" width="9" style="510"/>
    <col min="5889" max="5889" width="3.28515625" style="510" customWidth="1"/>
    <col min="5890" max="5890" width="8.7109375" style="510" customWidth="1"/>
    <col min="5891" max="5891" width="60.7109375" style="510" customWidth="1"/>
    <col min="5892" max="5892" width="4.7109375" style="510" customWidth="1"/>
    <col min="5893" max="5893" width="8.7109375" style="510" customWidth="1"/>
    <col min="5894" max="5899" width="12.7109375" style="510" customWidth="1"/>
    <col min="5900" max="5900" width="8.140625" style="510" customWidth="1"/>
    <col min="5901" max="5901" width="11" style="510" customWidth="1"/>
    <col min="5902" max="5902" width="4.7109375" style="510" customWidth="1"/>
    <col min="5903" max="6144" width="9" style="510"/>
    <col min="6145" max="6145" width="3.28515625" style="510" customWidth="1"/>
    <col min="6146" max="6146" width="8.7109375" style="510" customWidth="1"/>
    <col min="6147" max="6147" width="60.7109375" style="510" customWidth="1"/>
    <col min="6148" max="6148" width="4.7109375" style="510" customWidth="1"/>
    <col min="6149" max="6149" width="8.7109375" style="510" customWidth="1"/>
    <col min="6150" max="6155" width="12.7109375" style="510" customWidth="1"/>
    <col min="6156" max="6156" width="8.140625" style="510" customWidth="1"/>
    <col min="6157" max="6157" width="11" style="510" customWidth="1"/>
    <col min="6158" max="6158" width="4.7109375" style="510" customWidth="1"/>
    <col min="6159" max="6400" width="9" style="510"/>
    <col min="6401" max="6401" width="3.28515625" style="510" customWidth="1"/>
    <col min="6402" max="6402" width="8.7109375" style="510" customWidth="1"/>
    <col min="6403" max="6403" width="60.7109375" style="510" customWidth="1"/>
    <col min="6404" max="6404" width="4.7109375" style="510" customWidth="1"/>
    <col min="6405" max="6405" width="8.7109375" style="510" customWidth="1"/>
    <col min="6406" max="6411" width="12.7109375" style="510" customWidth="1"/>
    <col min="6412" max="6412" width="8.140625" style="510" customWidth="1"/>
    <col min="6413" max="6413" width="11" style="510" customWidth="1"/>
    <col min="6414" max="6414" width="4.7109375" style="510" customWidth="1"/>
    <col min="6415" max="6656" width="9" style="510"/>
    <col min="6657" max="6657" width="3.28515625" style="510" customWidth="1"/>
    <col min="6658" max="6658" width="8.7109375" style="510" customWidth="1"/>
    <col min="6659" max="6659" width="60.7109375" style="510" customWidth="1"/>
    <col min="6660" max="6660" width="4.7109375" style="510" customWidth="1"/>
    <col min="6661" max="6661" width="8.7109375" style="510" customWidth="1"/>
    <col min="6662" max="6667" width="12.7109375" style="510" customWidth="1"/>
    <col min="6668" max="6668" width="8.140625" style="510" customWidth="1"/>
    <col min="6669" max="6669" width="11" style="510" customWidth="1"/>
    <col min="6670" max="6670" width="4.7109375" style="510" customWidth="1"/>
    <col min="6671" max="6912" width="9" style="510"/>
    <col min="6913" max="6913" width="3.28515625" style="510" customWidth="1"/>
    <col min="6914" max="6914" width="8.7109375" style="510" customWidth="1"/>
    <col min="6915" max="6915" width="60.7109375" style="510" customWidth="1"/>
    <col min="6916" max="6916" width="4.7109375" style="510" customWidth="1"/>
    <col min="6917" max="6917" width="8.7109375" style="510" customWidth="1"/>
    <col min="6918" max="6923" width="12.7109375" style="510" customWidth="1"/>
    <col min="6924" max="6924" width="8.140625" style="510" customWidth="1"/>
    <col min="6925" max="6925" width="11" style="510" customWidth="1"/>
    <col min="6926" max="6926" width="4.7109375" style="510" customWidth="1"/>
    <col min="6927" max="7168" width="9" style="510"/>
    <col min="7169" max="7169" width="3.28515625" style="510" customWidth="1"/>
    <col min="7170" max="7170" width="8.7109375" style="510" customWidth="1"/>
    <col min="7171" max="7171" width="60.7109375" style="510" customWidth="1"/>
    <col min="7172" max="7172" width="4.7109375" style="510" customWidth="1"/>
    <col min="7173" max="7173" width="8.7109375" style="510" customWidth="1"/>
    <col min="7174" max="7179" width="12.7109375" style="510" customWidth="1"/>
    <col min="7180" max="7180" width="8.140625" style="510" customWidth="1"/>
    <col min="7181" max="7181" width="11" style="510" customWidth="1"/>
    <col min="7182" max="7182" width="4.7109375" style="510" customWidth="1"/>
    <col min="7183" max="7424" width="9" style="510"/>
    <col min="7425" max="7425" width="3.28515625" style="510" customWidth="1"/>
    <col min="7426" max="7426" width="8.7109375" style="510" customWidth="1"/>
    <col min="7427" max="7427" width="60.7109375" style="510" customWidth="1"/>
    <col min="7428" max="7428" width="4.7109375" style="510" customWidth="1"/>
    <col min="7429" max="7429" width="8.7109375" style="510" customWidth="1"/>
    <col min="7430" max="7435" width="12.7109375" style="510" customWidth="1"/>
    <col min="7436" max="7436" width="8.140625" style="510" customWidth="1"/>
    <col min="7437" max="7437" width="11" style="510" customWidth="1"/>
    <col min="7438" max="7438" width="4.7109375" style="510" customWidth="1"/>
    <col min="7439" max="7680" width="9" style="510"/>
    <col min="7681" max="7681" width="3.28515625" style="510" customWidth="1"/>
    <col min="7682" max="7682" width="8.7109375" style="510" customWidth="1"/>
    <col min="7683" max="7683" width="60.7109375" style="510" customWidth="1"/>
    <col min="7684" max="7684" width="4.7109375" style="510" customWidth="1"/>
    <col min="7685" max="7685" width="8.7109375" style="510" customWidth="1"/>
    <col min="7686" max="7691" width="12.7109375" style="510" customWidth="1"/>
    <col min="7692" max="7692" width="8.140625" style="510" customWidth="1"/>
    <col min="7693" max="7693" width="11" style="510" customWidth="1"/>
    <col min="7694" max="7694" width="4.7109375" style="510" customWidth="1"/>
    <col min="7695" max="7936" width="9" style="510"/>
    <col min="7937" max="7937" width="3.28515625" style="510" customWidth="1"/>
    <col min="7938" max="7938" width="8.7109375" style="510" customWidth="1"/>
    <col min="7939" max="7939" width="60.7109375" style="510" customWidth="1"/>
    <col min="7940" max="7940" width="4.7109375" style="510" customWidth="1"/>
    <col min="7941" max="7941" width="8.7109375" style="510" customWidth="1"/>
    <col min="7942" max="7947" width="12.7109375" style="510" customWidth="1"/>
    <col min="7948" max="7948" width="8.140625" style="510" customWidth="1"/>
    <col min="7949" max="7949" width="11" style="510" customWidth="1"/>
    <col min="7950" max="7950" width="4.7109375" style="510" customWidth="1"/>
    <col min="7951" max="8192" width="9" style="510"/>
    <col min="8193" max="8193" width="3.28515625" style="510" customWidth="1"/>
    <col min="8194" max="8194" width="8.7109375" style="510" customWidth="1"/>
    <col min="8195" max="8195" width="60.7109375" style="510" customWidth="1"/>
    <col min="8196" max="8196" width="4.7109375" style="510" customWidth="1"/>
    <col min="8197" max="8197" width="8.7109375" style="510" customWidth="1"/>
    <col min="8198" max="8203" width="12.7109375" style="510" customWidth="1"/>
    <col min="8204" max="8204" width="8.140625" style="510" customWidth="1"/>
    <col min="8205" max="8205" width="11" style="510" customWidth="1"/>
    <col min="8206" max="8206" width="4.7109375" style="510" customWidth="1"/>
    <col min="8207" max="8448" width="9" style="510"/>
    <col min="8449" max="8449" width="3.28515625" style="510" customWidth="1"/>
    <col min="8450" max="8450" width="8.7109375" style="510" customWidth="1"/>
    <col min="8451" max="8451" width="60.7109375" style="510" customWidth="1"/>
    <col min="8452" max="8452" width="4.7109375" style="510" customWidth="1"/>
    <col min="8453" max="8453" width="8.7109375" style="510" customWidth="1"/>
    <col min="8454" max="8459" width="12.7109375" style="510" customWidth="1"/>
    <col min="8460" max="8460" width="8.140625" style="510" customWidth="1"/>
    <col min="8461" max="8461" width="11" style="510" customWidth="1"/>
    <col min="8462" max="8462" width="4.7109375" style="510" customWidth="1"/>
    <col min="8463" max="8704" width="9" style="510"/>
    <col min="8705" max="8705" width="3.28515625" style="510" customWidth="1"/>
    <col min="8706" max="8706" width="8.7109375" style="510" customWidth="1"/>
    <col min="8707" max="8707" width="60.7109375" style="510" customWidth="1"/>
    <col min="8708" max="8708" width="4.7109375" style="510" customWidth="1"/>
    <col min="8709" max="8709" width="8.7109375" style="510" customWidth="1"/>
    <col min="8710" max="8715" width="12.7109375" style="510" customWidth="1"/>
    <col min="8716" max="8716" width="8.140625" style="510" customWidth="1"/>
    <col min="8717" max="8717" width="11" style="510" customWidth="1"/>
    <col min="8718" max="8718" width="4.7109375" style="510" customWidth="1"/>
    <col min="8719" max="8960" width="9" style="510"/>
    <col min="8961" max="8961" width="3.28515625" style="510" customWidth="1"/>
    <col min="8962" max="8962" width="8.7109375" style="510" customWidth="1"/>
    <col min="8963" max="8963" width="60.7109375" style="510" customWidth="1"/>
    <col min="8964" max="8964" width="4.7109375" style="510" customWidth="1"/>
    <col min="8965" max="8965" width="8.7109375" style="510" customWidth="1"/>
    <col min="8966" max="8971" width="12.7109375" style="510" customWidth="1"/>
    <col min="8972" max="8972" width="8.140625" style="510" customWidth="1"/>
    <col min="8973" max="8973" width="11" style="510" customWidth="1"/>
    <col min="8974" max="8974" width="4.7109375" style="510" customWidth="1"/>
    <col min="8975" max="9216" width="9" style="510"/>
    <col min="9217" max="9217" width="3.28515625" style="510" customWidth="1"/>
    <col min="9218" max="9218" width="8.7109375" style="510" customWidth="1"/>
    <col min="9219" max="9219" width="60.7109375" style="510" customWidth="1"/>
    <col min="9220" max="9220" width="4.7109375" style="510" customWidth="1"/>
    <col min="9221" max="9221" width="8.7109375" style="510" customWidth="1"/>
    <col min="9222" max="9227" width="12.7109375" style="510" customWidth="1"/>
    <col min="9228" max="9228" width="8.140625" style="510" customWidth="1"/>
    <col min="9229" max="9229" width="11" style="510" customWidth="1"/>
    <col min="9230" max="9230" width="4.7109375" style="510" customWidth="1"/>
    <col min="9231" max="9472" width="9" style="510"/>
    <col min="9473" max="9473" width="3.28515625" style="510" customWidth="1"/>
    <col min="9474" max="9474" width="8.7109375" style="510" customWidth="1"/>
    <col min="9475" max="9475" width="60.7109375" style="510" customWidth="1"/>
    <col min="9476" max="9476" width="4.7109375" style="510" customWidth="1"/>
    <col min="9477" max="9477" width="8.7109375" style="510" customWidth="1"/>
    <col min="9478" max="9483" width="12.7109375" style="510" customWidth="1"/>
    <col min="9484" max="9484" width="8.140625" style="510" customWidth="1"/>
    <col min="9485" max="9485" width="11" style="510" customWidth="1"/>
    <col min="9486" max="9486" width="4.7109375" style="510" customWidth="1"/>
    <col min="9487" max="9728" width="9" style="510"/>
    <col min="9729" max="9729" width="3.28515625" style="510" customWidth="1"/>
    <col min="9730" max="9730" width="8.7109375" style="510" customWidth="1"/>
    <col min="9731" max="9731" width="60.7109375" style="510" customWidth="1"/>
    <col min="9732" max="9732" width="4.7109375" style="510" customWidth="1"/>
    <col min="9733" max="9733" width="8.7109375" style="510" customWidth="1"/>
    <col min="9734" max="9739" width="12.7109375" style="510" customWidth="1"/>
    <col min="9740" max="9740" width="8.140625" style="510" customWidth="1"/>
    <col min="9741" max="9741" width="11" style="510" customWidth="1"/>
    <col min="9742" max="9742" width="4.7109375" style="510" customWidth="1"/>
    <col min="9743" max="9984" width="9" style="510"/>
    <col min="9985" max="9985" width="3.28515625" style="510" customWidth="1"/>
    <col min="9986" max="9986" width="8.7109375" style="510" customWidth="1"/>
    <col min="9987" max="9987" width="60.7109375" style="510" customWidth="1"/>
    <col min="9988" max="9988" width="4.7109375" style="510" customWidth="1"/>
    <col min="9989" max="9989" width="8.7109375" style="510" customWidth="1"/>
    <col min="9990" max="9995" width="12.7109375" style="510" customWidth="1"/>
    <col min="9996" max="9996" width="8.140625" style="510" customWidth="1"/>
    <col min="9997" max="9997" width="11" style="510" customWidth="1"/>
    <col min="9998" max="9998" width="4.7109375" style="510" customWidth="1"/>
    <col min="9999" max="10240" width="9" style="510"/>
    <col min="10241" max="10241" width="3.28515625" style="510" customWidth="1"/>
    <col min="10242" max="10242" width="8.7109375" style="510" customWidth="1"/>
    <col min="10243" max="10243" width="60.7109375" style="510" customWidth="1"/>
    <col min="10244" max="10244" width="4.7109375" style="510" customWidth="1"/>
    <col min="10245" max="10245" width="8.7109375" style="510" customWidth="1"/>
    <col min="10246" max="10251" width="12.7109375" style="510" customWidth="1"/>
    <col min="10252" max="10252" width="8.140625" style="510" customWidth="1"/>
    <col min="10253" max="10253" width="11" style="510" customWidth="1"/>
    <col min="10254" max="10254" width="4.7109375" style="510" customWidth="1"/>
    <col min="10255" max="10496" width="9" style="510"/>
    <col min="10497" max="10497" width="3.28515625" style="510" customWidth="1"/>
    <col min="10498" max="10498" width="8.7109375" style="510" customWidth="1"/>
    <col min="10499" max="10499" width="60.7109375" style="510" customWidth="1"/>
    <col min="10500" max="10500" width="4.7109375" style="510" customWidth="1"/>
    <col min="10501" max="10501" width="8.7109375" style="510" customWidth="1"/>
    <col min="10502" max="10507" width="12.7109375" style="510" customWidth="1"/>
    <col min="10508" max="10508" width="8.140625" style="510" customWidth="1"/>
    <col min="10509" max="10509" width="11" style="510" customWidth="1"/>
    <col min="10510" max="10510" width="4.7109375" style="510" customWidth="1"/>
    <col min="10511" max="10752" width="9" style="510"/>
    <col min="10753" max="10753" width="3.28515625" style="510" customWidth="1"/>
    <col min="10754" max="10754" width="8.7109375" style="510" customWidth="1"/>
    <col min="10755" max="10755" width="60.7109375" style="510" customWidth="1"/>
    <col min="10756" max="10756" width="4.7109375" style="510" customWidth="1"/>
    <col min="10757" max="10757" width="8.7109375" style="510" customWidth="1"/>
    <col min="10758" max="10763" width="12.7109375" style="510" customWidth="1"/>
    <col min="10764" max="10764" width="8.140625" style="510" customWidth="1"/>
    <col min="10765" max="10765" width="11" style="510" customWidth="1"/>
    <col min="10766" max="10766" width="4.7109375" style="510" customWidth="1"/>
    <col min="10767" max="11008" width="9" style="510"/>
    <col min="11009" max="11009" width="3.28515625" style="510" customWidth="1"/>
    <col min="11010" max="11010" width="8.7109375" style="510" customWidth="1"/>
    <col min="11011" max="11011" width="60.7109375" style="510" customWidth="1"/>
    <col min="11012" max="11012" width="4.7109375" style="510" customWidth="1"/>
    <col min="11013" max="11013" width="8.7109375" style="510" customWidth="1"/>
    <col min="11014" max="11019" width="12.7109375" style="510" customWidth="1"/>
    <col min="11020" max="11020" width="8.140625" style="510" customWidth="1"/>
    <col min="11021" max="11021" width="11" style="510" customWidth="1"/>
    <col min="11022" max="11022" width="4.7109375" style="510" customWidth="1"/>
    <col min="11023" max="11264" width="9" style="510"/>
    <col min="11265" max="11265" width="3.28515625" style="510" customWidth="1"/>
    <col min="11266" max="11266" width="8.7109375" style="510" customWidth="1"/>
    <col min="11267" max="11267" width="60.7109375" style="510" customWidth="1"/>
    <col min="11268" max="11268" width="4.7109375" style="510" customWidth="1"/>
    <col min="11269" max="11269" width="8.7109375" style="510" customWidth="1"/>
    <col min="11270" max="11275" width="12.7109375" style="510" customWidth="1"/>
    <col min="11276" max="11276" width="8.140625" style="510" customWidth="1"/>
    <col min="11277" max="11277" width="11" style="510" customWidth="1"/>
    <col min="11278" max="11278" width="4.7109375" style="510" customWidth="1"/>
    <col min="11279" max="11520" width="9" style="510"/>
    <col min="11521" max="11521" width="3.28515625" style="510" customWidth="1"/>
    <col min="11522" max="11522" width="8.7109375" style="510" customWidth="1"/>
    <col min="11523" max="11523" width="60.7109375" style="510" customWidth="1"/>
    <col min="11524" max="11524" width="4.7109375" style="510" customWidth="1"/>
    <col min="11525" max="11525" width="8.7109375" style="510" customWidth="1"/>
    <col min="11526" max="11531" width="12.7109375" style="510" customWidth="1"/>
    <col min="11532" max="11532" width="8.140625" style="510" customWidth="1"/>
    <col min="11533" max="11533" width="11" style="510" customWidth="1"/>
    <col min="11534" max="11534" width="4.7109375" style="510" customWidth="1"/>
    <col min="11535" max="11776" width="9" style="510"/>
    <col min="11777" max="11777" width="3.28515625" style="510" customWidth="1"/>
    <col min="11778" max="11778" width="8.7109375" style="510" customWidth="1"/>
    <col min="11779" max="11779" width="60.7109375" style="510" customWidth="1"/>
    <col min="11780" max="11780" width="4.7109375" style="510" customWidth="1"/>
    <col min="11781" max="11781" width="8.7109375" style="510" customWidth="1"/>
    <col min="11782" max="11787" width="12.7109375" style="510" customWidth="1"/>
    <col min="11788" max="11788" width="8.140625" style="510" customWidth="1"/>
    <col min="11789" max="11789" width="11" style="510" customWidth="1"/>
    <col min="11790" max="11790" width="4.7109375" style="510" customWidth="1"/>
    <col min="11791" max="12032" width="9" style="510"/>
    <col min="12033" max="12033" width="3.28515625" style="510" customWidth="1"/>
    <col min="12034" max="12034" width="8.7109375" style="510" customWidth="1"/>
    <col min="12035" max="12035" width="60.7109375" style="510" customWidth="1"/>
    <col min="12036" max="12036" width="4.7109375" style="510" customWidth="1"/>
    <col min="12037" max="12037" width="8.7109375" style="510" customWidth="1"/>
    <col min="12038" max="12043" width="12.7109375" style="510" customWidth="1"/>
    <col min="12044" max="12044" width="8.140625" style="510" customWidth="1"/>
    <col min="12045" max="12045" width="11" style="510" customWidth="1"/>
    <col min="12046" max="12046" width="4.7109375" style="510" customWidth="1"/>
    <col min="12047" max="12288" width="9" style="510"/>
    <col min="12289" max="12289" width="3.28515625" style="510" customWidth="1"/>
    <col min="12290" max="12290" width="8.7109375" style="510" customWidth="1"/>
    <col min="12291" max="12291" width="60.7109375" style="510" customWidth="1"/>
    <col min="12292" max="12292" width="4.7109375" style="510" customWidth="1"/>
    <col min="12293" max="12293" width="8.7109375" style="510" customWidth="1"/>
    <col min="12294" max="12299" width="12.7109375" style="510" customWidth="1"/>
    <col min="12300" max="12300" width="8.140625" style="510" customWidth="1"/>
    <col min="12301" max="12301" width="11" style="510" customWidth="1"/>
    <col min="12302" max="12302" width="4.7109375" style="510" customWidth="1"/>
    <col min="12303" max="12544" width="9" style="510"/>
    <col min="12545" max="12545" width="3.28515625" style="510" customWidth="1"/>
    <col min="12546" max="12546" width="8.7109375" style="510" customWidth="1"/>
    <col min="12547" max="12547" width="60.7109375" style="510" customWidth="1"/>
    <col min="12548" max="12548" width="4.7109375" style="510" customWidth="1"/>
    <col min="12549" max="12549" width="8.7109375" style="510" customWidth="1"/>
    <col min="12550" max="12555" width="12.7109375" style="510" customWidth="1"/>
    <col min="12556" max="12556" width="8.140625" style="510" customWidth="1"/>
    <col min="12557" max="12557" width="11" style="510" customWidth="1"/>
    <col min="12558" max="12558" width="4.7109375" style="510" customWidth="1"/>
    <col min="12559" max="12800" width="9" style="510"/>
    <col min="12801" max="12801" width="3.28515625" style="510" customWidth="1"/>
    <col min="12802" max="12802" width="8.7109375" style="510" customWidth="1"/>
    <col min="12803" max="12803" width="60.7109375" style="510" customWidth="1"/>
    <col min="12804" max="12804" width="4.7109375" style="510" customWidth="1"/>
    <col min="12805" max="12805" width="8.7109375" style="510" customWidth="1"/>
    <col min="12806" max="12811" width="12.7109375" style="510" customWidth="1"/>
    <col min="12812" max="12812" width="8.140625" style="510" customWidth="1"/>
    <col min="12813" max="12813" width="11" style="510" customWidth="1"/>
    <col min="12814" max="12814" width="4.7109375" style="510" customWidth="1"/>
    <col min="12815" max="13056" width="9" style="510"/>
    <col min="13057" max="13057" width="3.28515625" style="510" customWidth="1"/>
    <col min="13058" max="13058" width="8.7109375" style="510" customWidth="1"/>
    <col min="13059" max="13059" width="60.7109375" style="510" customWidth="1"/>
    <col min="13060" max="13060" width="4.7109375" style="510" customWidth="1"/>
    <col min="13061" max="13061" width="8.7109375" style="510" customWidth="1"/>
    <col min="13062" max="13067" width="12.7109375" style="510" customWidth="1"/>
    <col min="13068" max="13068" width="8.140625" style="510" customWidth="1"/>
    <col min="13069" max="13069" width="11" style="510" customWidth="1"/>
    <col min="13070" max="13070" width="4.7109375" style="510" customWidth="1"/>
    <col min="13071" max="13312" width="9" style="510"/>
    <col min="13313" max="13313" width="3.28515625" style="510" customWidth="1"/>
    <col min="13314" max="13314" width="8.7109375" style="510" customWidth="1"/>
    <col min="13315" max="13315" width="60.7109375" style="510" customWidth="1"/>
    <col min="13316" max="13316" width="4.7109375" style="510" customWidth="1"/>
    <col min="13317" max="13317" width="8.7109375" style="510" customWidth="1"/>
    <col min="13318" max="13323" width="12.7109375" style="510" customWidth="1"/>
    <col min="13324" max="13324" width="8.140625" style="510" customWidth="1"/>
    <col min="13325" max="13325" width="11" style="510" customWidth="1"/>
    <col min="13326" max="13326" width="4.7109375" style="510" customWidth="1"/>
    <col min="13327" max="13568" width="9" style="510"/>
    <col min="13569" max="13569" width="3.28515625" style="510" customWidth="1"/>
    <col min="13570" max="13570" width="8.7109375" style="510" customWidth="1"/>
    <col min="13571" max="13571" width="60.7109375" style="510" customWidth="1"/>
    <col min="13572" max="13572" width="4.7109375" style="510" customWidth="1"/>
    <col min="13573" max="13573" width="8.7109375" style="510" customWidth="1"/>
    <col min="13574" max="13579" width="12.7109375" style="510" customWidth="1"/>
    <col min="13580" max="13580" width="8.140625" style="510" customWidth="1"/>
    <col min="13581" max="13581" width="11" style="510" customWidth="1"/>
    <col min="13582" max="13582" width="4.7109375" style="510" customWidth="1"/>
    <col min="13583" max="13824" width="9" style="510"/>
    <col min="13825" max="13825" width="3.28515625" style="510" customWidth="1"/>
    <col min="13826" max="13826" width="8.7109375" style="510" customWidth="1"/>
    <col min="13827" max="13827" width="60.7109375" style="510" customWidth="1"/>
    <col min="13828" max="13828" width="4.7109375" style="510" customWidth="1"/>
    <col min="13829" max="13829" width="8.7109375" style="510" customWidth="1"/>
    <col min="13830" max="13835" width="12.7109375" style="510" customWidth="1"/>
    <col min="13836" max="13836" width="8.140625" style="510" customWidth="1"/>
    <col min="13837" max="13837" width="11" style="510" customWidth="1"/>
    <col min="13838" max="13838" width="4.7109375" style="510" customWidth="1"/>
    <col min="13839" max="14080" width="9" style="510"/>
    <col min="14081" max="14081" width="3.28515625" style="510" customWidth="1"/>
    <col min="14082" max="14082" width="8.7109375" style="510" customWidth="1"/>
    <col min="14083" max="14083" width="60.7109375" style="510" customWidth="1"/>
    <col min="14084" max="14084" width="4.7109375" style="510" customWidth="1"/>
    <col min="14085" max="14085" width="8.7109375" style="510" customWidth="1"/>
    <col min="14086" max="14091" width="12.7109375" style="510" customWidth="1"/>
    <col min="14092" max="14092" width="8.140625" style="510" customWidth="1"/>
    <col min="14093" max="14093" width="11" style="510" customWidth="1"/>
    <col min="14094" max="14094" width="4.7109375" style="510" customWidth="1"/>
    <col min="14095" max="14336" width="9" style="510"/>
    <col min="14337" max="14337" width="3.28515625" style="510" customWidth="1"/>
    <col min="14338" max="14338" width="8.7109375" style="510" customWidth="1"/>
    <col min="14339" max="14339" width="60.7109375" style="510" customWidth="1"/>
    <col min="14340" max="14340" width="4.7109375" style="510" customWidth="1"/>
    <col min="14341" max="14341" width="8.7109375" style="510" customWidth="1"/>
    <col min="14342" max="14347" width="12.7109375" style="510" customWidth="1"/>
    <col min="14348" max="14348" width="8.140625" style="510" customWidth="1"/>
    <col min="14349" max="14349" width="11" style="510" customWidth="1"/>
    <col min="14350" max="14350" width="4.7109375" style="510" customWidth="1"/>
    <col min="14351" max="14592" width="9" style="510"/>
    <col min="14593" max="14593" width="3.28515625" style="510" customWidth="1"/>
    <col min="14594" max="14594" width="8.7109375" style="510" customWidth="1"/>
    <col min="14595" max="14595" width="60.7109375" style="510" customWidth="1"/>
    <col min="14596" max="14596" width="4.7109375" style="510" customWidth="1"/>
    <col min="14597" max="14597" width="8.7109375" style="510" customWidth="1"/>
    <col min="14598" max="14603" width="12.7109375" style="510" customWidth="1"/>
    <col min="14604" max="14604" width="8.140625" style="510" customWidth="1"/>
    <col min="14605" max="14605" width="11" style="510" customWidth="1"/>
    <col min="14606" max="14606" width="4.7109375" style="510" customWidth="1"/>
    <col min="14607" max="14848" width="9" style="510"/>
    <col min="14849" max="14849" width="3.28515625" style="510" customWidth="1"/>
    <col min="14850" max="14850" width="8.7109375" style="510" customWidth="1"/>
    <col min="14851" max="14851" width="60.7109375" style="510" customWidth="1"/>
    <col min="14852" max="14852" width="4.7109375" style="510" customWidth="1"/>
    <col min="14853" max="14853" width="8.7109375" style="510" customWidth="1"/>
    <col min="14854" max="14859" width="12.7109375" style="510" customWidth="1"/>
    <col min="14860" max="14860" width="8.140625" style="510" customWidth="1"/>
    <col min="14861" max="14861" width="11" style="510" customWidth="1"/>
    <col min="14862" max="14862" width="4.7109375" style="510" customWidth="1"/>
    <col min="14863" max="15104" width="9" style="510"/>
    <col min="15105" max="15105" width="3.28515625" style="510" customWidth="1"/>
    <col min="15106" max="15106" width="8.7109375" style="510" customWidth="1"/>
    <col min="15107" max="15107" width="60.7109375" style="510" customWidth="1"/>
    <col min="15108" max="15108" width="4.7109375" style="510" customWidth="1"/>
    <col min="15109" max="15109" width="8.7109375" style="510" customWidth="1"/>
    <col min="15110" max="15115" width="12.7109375" style="510" customWidth="1"/>
    <col min="15116" max="15116" width="8.140625" style="510" customWidth="1"/>
    <col min="15117" max="15117" width="11" style="510" customWidth="1"/>
    <col min="15118" max="15118" width="4.7109375" style="510" customWidth="1"/>
    <col min="15119" max="15360" width="9" style="510"/>
    <col min="15361" max="15361" width="3.28515625" style="510" customWidth="1"/>
    <col min="15362" max="15362" width="8.7109375" style="510" customWidth="1"/>
    <col min="15363" max="15363" width="60.7109375" style="510" customWidth="1"/>
    <col min="15364" max="15364" width="4.7109375" style="510" customWidth="1"/>
    <col min="15365" max="15365" width="8.7109375" style="510" customWidth="1"/>
    <col min="15366" max="15371" width="12.7109375" style="510" customWidth="1"/>
    <col min="15372" max="15372" width="8.140625" style="510" customWidth="1"/>
    <col min="15373" max="15373" width="11" style="510" customWidth="1"/>
    <col min="15374" max="15374" width="4.7109375" style="510" customWidth="1"/>
    <col min="15375" max="15616" width="9" style="510"/>
    <col min="15617" max="15617" width="3.28515625" style="510" customWidth="1"/>
    <col min="15618" max="15618" width="8.7109375" style="510" customWidth="1"/>
    <col min="15619" max="15619" width="60.7109375" style="510" customWidth="1"/>
    <col min="15620" max="15620" width="4.7109375" style="510" customWidth="1"/>
    <col min="15621" max="15621" width="8.7109375" style="510" customWidth="1"/>
    <col min="15622" max="15627" width="12.7109375" style="510" customWidth="1"/>
    <col min="15628" max="15628" width="8.140625" style="510" customWidth="1"/>
    <col min="15629" max="15629" width="11" style="510" customWidth="1"/>
    <col min="15630" max="15630" width="4.7109375" style="510" customWidth="1"/>
    <col min="15631" max="15872" width="9" style="510"/>
    <col min="15873" max="15873" width="3.28515625" style="510" customWidth="1"/>
    <col min="15874" max="15874" width="8.7109375" style="510" customWidth="1"/>
    <col min="15875" max="15875" width="60.7109375" style="510" customWidth="1"/>
    <col min="15876" max="15876" width="4.7109375" style="510" customWidth="1"/>
    <col min="15877" max="15877" width="8.7109375" style="510" customWidth="1"/>
    <col min="15878" max="15883" width="12.7109375" style="510" customWidth="1"/>
    <col min="15884" max="15884" width="8.140625" style="510" customWidth="1"/>
    <col min="15885" max="15885" width="11" style="510" customWidth="1"/>
    <col min="15886" max="15886" width="4.7109375" style="510" customWidth="1"/>
    <col min="15887" max="16128" width="9" style="510"/>
    <col min="16129" max="16129" width="3.28515625" style="510" customWidth="1"/>
    <col min="16130" max="16130" width="8.7109375" style="510" customWidth="1"/>
    <col min="16131" max="16131" width="60.7109375" style="510" customWidth="1"/>
    <col min="16132" max="16132" width="4.7109375" style="510" customWidth="1"/>
    <col min="16133" max="16133" width="8.7109375" style="510" customWidth="1"/>
    <col min="16134" max="16139" width="12.7109375" style="510" customWidth="1"/>
    <col min="16140" max="16140" width="8.140625" style="510" customWidth="1"/>
    <col min="16141" max="16141" width="11" style="510" customWidth="1"/>
    <col min="16142" max="16142" width="4.7109375" style="510" customWidth="1"/>
    <col min="16143" max="16384" width="9" style="510"/>
  </cols>
  <sheetData>
    <row r="1" spans="1:17" s="409" customFormat="1" ht="18">
      <c r="A1" s="160" t="s">
        <v>555</v>
      </c>
      <c r="B1" s="404"/>
      <c r="C1" s="404"/>
      <c r="D1" s="405"/>
      <c r="E1" s="406"/>
      <c r="F1" s="407"/>
      <c r="G1" s="407"/>
      <c r="H1" s="404"/>
      <c r="I1" s="407"/>
      <c r="J1" s="407"/>
      <c r="K1" s="404"/>
      <c r="L1" s="408"/>
      <c r="M1" s="406"/>
    </row>
    <row r="2" spans="1:17" s="409" customFormat="1" ht="11.25">
      <c r="A2" s="404" t="s">
        <v>1</v>
      </c>
      <c r="B2" s="404"/>
      <c r="C2" s="410" t="s">
        <v>474</v>
      </c>
      <c r="D2" s="405"/>
      <c r="E2" s="406"/>
      <c r="F2" s="407"/>
      <c r="G2" s="407"/>
      <c r="H2" s="404"/>
      <c r="I2" s="407"/>
      <c r="J2" s="407"/>
      <c r="K2" s="404"/>
      <c r="L2" s="408"/>
      <c r="M2" s="406"/>
    </row>
    <row r="3" spans="1:17" s="409" customFormat="1" ht="11.25">
      <c r="A3" s="404" t="s">
        <v>193</v>
      </c>
      <c r="B3" s="404"/>
      <c r="C3" s="411" t="s">
        <v>556</v>
      </c>
      <c r="D3" s="405"/>
      <c r="E3" s="406"/>
      <c r="F3" s="407"/>
      <c r="G3" s="407"/>
      <c r="H3" s="404" t="s">
        <v>2</v>
      </c>
      <c r="I3" s="412" t="s">
        <v>194</v>
      </c>
      <c r="J3" s="407"/>
      <c r="K3" s="404"/>
      <c r="L3" s="404"/>
      <c r="M3" s="406"/>
    </row>
    <row r="4" spans="1:17" s="409" customFormat="1" ht="11.25">
      <c r="A4" s="404" t="s">
        <v>195</v>
      </c>
      <c r="B4" s="404"/>
      <c r="C4" s="410" t="s">
        <v>196</v>
      </c>
      <c r="D4" s="405"/>
      <c r="E4" s="406"/>
      <c r="F4" s="407"/>
      <c r="G4" s="407"/>
      <c r="H4" s="404" t="s">
        <v>3</v>
      </c>
      <c r="I4" s="412" t="s">
        <v>11</v>
      </c>
      <c r="J4" s="407"/>
      <c r="K4" s="404"/>
      <c r="L4" s="404"/>
      <c r="M4" s="406"/>
    </row>
    <row r="5" spans="1:17" s="409" customFormat="1" ht="11.25">
      <c r="A5" s="404"/>
      <c r="B5" s="404"/>
      <c r="C5" s="404"/>
      <c r="D5" s="405"/>
      <c r="E5" s="406"/>
      <c r="F5" s="407"/>
      <c r="G5" s="407"/>
      <c r="H5" s="404"/>
      <c r="I5" s="407"/>
      <c r="J5" s="407"/>
      <c r="K5" s="404"/>
      <c r="L5" s="408"/>
      <c r="M5" s="406"/>
    </row>
    <row r="6" spans="1:17" s="409" customFormat="1" ht="33.75">
      <c r="A6" s="413" t="s">
        <v>106</v>
      </c>
      <c r="B6" s="414" t="s">
        <v>107</v>
      </c>
      <c r="C6" s="414" t="s">
        <v>5</v>
      </c>
      <c r="D6" s="414" t="s">
        <v>108</v>
      </c>
      <c r="E6" s="415" t="s">
        <v>109</v>
      </c>
      <c r="F6" s="416" t="s">
        <v>110</v>
      </c>
      <c r="G6" s="416" t="s">
        <v>111</v>
      </c>
      <c r="H6" s="414" t="s">
        <v>112</v>
      </c>
      <c r="I6" s="416" t="s">
        <v>113</v>
      </c>
      <c r="J6" s="416" t="s">
        <v>114</v>
      </c>
      <c r="K6" s="414" t="s">
        <v>91</v>
      </c>
      <c r="L6" s="417" t="s">
        <v>115</v>
      </c>
      <c r="M6" s="415" t="s">
        <v>116</v>
      </c>
    </row>
    <row r="7" spans="1:17" s="419" customFormat="1" ht="11.25">
      <c r="A7" s="418">
        <v>1</v>
      </c>
      <c r="B7" s="418">
        <v>2</v>
      </c>
      <c r="C7" s="418">
        <v>3</v>
      </c>
      <c r="D7" s="418">
        <v>4</v>
      </c>
      <c r="E7" s="415">
        <v>5</v>
      </c>
      <c r="F7" s="418">
        <v>6</v>
      </c>
      <c r="G7" s="418">
        <v>7</v>
      </c>
      <c r="H7" s="418">
        <v>8</v>
      </c>
      <c r="I7" s="418">
        <v>9</v>
      </c>
      <c r="J7" s="418">
        <v>10</v>
      </c>
      <c r="K7" s="418">
        <v>11</v>
      </c>
      <c r="L7" s="417">
        <v>12</v>
      </c>
      <c r="M7" s="415">
        <v>13</v>
      </c>
      <c r="O7" s="420"/>
      <c r="P7" s="420"/>
      <c r="Q7" s="420"/>
    </row>
    <row r="8" spans="1:17" s="430" customFormat="1" ht="11.25">
      <c r="A8" s="421"/>
      <c r="B8" s="422"/>
      <c r="C8" s="422" t="s">
        <v>117</v>
      </c>
      <c r="D8" s="423"/>
      <c r="E8" s="424"/>
      <c r="F8" s="425"/>
      <c r="G8" s="425"/>
      <c r="H8" s="425"/>
      <c r="I8" s="426"/>
      <c r="J8" s="426"/>
      <c r="K8" s="427">
        <f>SUBTOTAL(9,K9:K98)</f>
        <v>0</v>
      </c>
      <c r="L8" s="428"/>
      <c r="M8" s="429">
        <f>SUBTOTAL(9,M9:M98)</f>
        <v>1295.2200000000005</v>
      </c>
      <c r="O8" s="431"/>
      <c r="P8" s="431"/>
      <c r="Q8" s="431"/>
    </row>
    <row r="9" spans="1:17" s="441" customFormat="1" ht="11.25">
      <c r="A9" s="432"/>
      <c r="B9" s="433" t="s">
        <v>197</v>
      </c>
      <c r="C9" s="433" t="s">
        <v>198</v>
      </c>
      <c r="D9" s="434"/>
      <c r="E9" s="435"/>
      <c r="F9" s="436"/>
      <c r="G9" s="436"/>
      <c r="H9" s="436"/>
      <c r="I9" s="437"/>
      <c r="J9" s="437"/>
      <c r="K9" s="438">
        <f>SUBTOTAL(9,K10:K98)</f>
        <v>0</v>
      </c>
      <c r="L9" s="439"/>
      <c r="M9" s="440">
        <f>SUBTOTAL(9,M10:M98)</f>
        <v>1295.2200000000005</v>
      </c>
      <c r="O9" s="442"/>
      <c r="P9" s="442"/>
      <c r="Q9" s="442"/>
    </row>
    <row r="10" spans="1:17" s="409" customFormat="1" ht="11.25">
      <c r="A10" s="443"/>
      <c r="B10" s="444" t="s">
        <v>49</v>
      </c>
      <c r="C10" s="444" t="s">
        <v>475</v>
      </c>
      <c r="D10" s="445"/>
      <c r="E10" s="446"/>
      <c r="F10" s="447"/>
      <c r="G10" s="447"/>
      <c r="H10" s="447"/>
      <c r="I10" s="448"/>
      <c r="J10" s="448"/>
      <c r="K10" s="448"/>
      <c r="L10" s="449"/>
      <c r="M10" s="450"/>
      <c r="O10" s="451"/>
      <c r="P10" s="451"/>
      <c r="Q10" s="451"/>
    </row>
    <row r="11" spans="1:17" s="409" customFormat="1" ht="67.5">
      <c r="A11" s="452">
        <v>1</v>
      </c>
      <c r="B11" s="453"/>
      <c r="C11" s="454" t="s">
        <v>476</v>
      </c>
      <c r="D11" s="453" t="s">
        <v>200</v>
      </c>
      <c r="E11" s="455">
        <v>3</v>
      </c>
      <c r="F11" s="456"/>
      <c r="G11" s="456"/>
      <c r="H11" s="457">
        <f t="shared" ref="H11:H40" si="0">F11+G11</f>
        <v>0</v>
      </c>
      <c r="I11" s="457">
        <f t="shared" ref="I11:I40" si="1">ROUND(E11*F11,2)</f>
        <v>0</v>
      </c>
      <c r="J11" s="457">
        <f t="shared" ref="J11:J40" si="2">ROUND(E11*G11,2)</f>
        <v>0</v>
      </c>
      <c r="K11" s="457">
        <f t="shared" ref="K11:K40" si="3">ROUND(E11*H11,2)</f>
        <v>0</v>
      </c>
      <c r="L11" s="458">
        <v>100</v>
      </c>
      <c r="M11" s="459">
        <f t="shared" ref="M11:M61" si="4">ROUND(E11*L11,3)</f>
        <v>300</v>
      </c>
      <c r="O11" s="451"/>
      <c r="P11" s="451"/>
      <c r="Q11" s="451"/>
    </row>
    <row r="12" spans="1:17" s="409" customFormat="1" ht="11.25">
      <c r="A12" s="460">
        <v>2</v>
      </c>
      <c r="B12" s="461"/>
      <c r="C12" s="462" t="s">
        <v>477</v>
      </c>
      <c r="D12" s="461" t="s">
        <v>200</v>
      </c>
      <c r="E12" s="463">
        <v>2</v>
      </c>
      <c r="F12" s="464"/>
      <c r="G12" s="464"/>
      <c r="H12" s="464">
        <f t="shared" si="0"/>
        <v>0</v>
      </c>
      <c r="I12" s="464">
        <f t="shared" si="1"/>
        <v>0</v>
      </c>
      <c r="J12" s="464">
        <f t="shared" si="2"/>
        <v>0</v>
      </c>
      <c r="K12" s="464">
        <f t="shared" si="3"/>
        <v>0</v>
      </c>
      <c r="L12" s="465">
        <v>1.9</v>
      </c>
      <c r="M12" s="466">
        <f t="shared" si="4"/>
        <v>3.8</v>
      </c>
      <c r="O12" s="451"/>
      <c r="P12" s="451"/>
      <c r="Q12" s="451"/>
    </row>
    <row r="13" spans="1:17" s="409" customFormat="1" ht="11.25">
      <c r="A13" s="460">
        <v>3</v>
      </c>
      <c r="B13" s="461"/>
      <c r="C13" s="462" t="s">
        <v>478</v>
      </c>
      <c r="D13" s="461" t="s">
        <v>200</v>
      </c>
      <c r="E13" s="463">
        <v>3</v>
      </c>
      <c r="F13" s="464"/>
      <c r="G13" s="464"/>
      <c r="H13" s="464">
        <f t="shared" si="0"/>
        <v>0</v>
      </c>
      <c r="I13" s="464">
        <f t="shared" si="1"/>
        <v>0</v>
      </c>
      <c r="J13" s="464">
        <f t="shared" si="2"/>
        <v>0</v>
      </c>
      <c r="K13" s="464">
        <f t="shared" si="3"/>
        <v>0</v>
      </c>
      <c r="L13" s="465">
        <v>7.7</v>
      </c>
      <c r="M13" s="466">
        <f t="shared" si="4"/>
        <v>23.1</v>
      </c>
      <c r="O13" s="451"/>
      <c r="P13" s="451"/>
      <c r="Q13" s="451"/>
    </row>
    <row r="14" spans="1:17" s="409" customFormat="1" ht="22.5">
      <c r="A14" s="460">
        <v>4</v>
      </c>
      <c r="B14" s="461"/>
      <c r="C14" s="462" t="s">
        <v>479</v>
      </c>
      <c r="D14" s="461" t="s">
        <v>200</v>
      </c>
      <c r="E14" s="463">
        <v>9</v>
      </c>
      <c r="F14" s="464"/>
      <c r="G14" s="464"/>
      <c r="H14" s="464">
        <f t="shared" si="0"/>
        <v>0</v>
      </c>
      <c r="I14" s="464">
        <f t="shared" si="1"/>
        <v>0</v>
      </c>
      <c r="J14" s="464">
        <f t="shared" si="2"/>
        <v>0</v>
      </c>
      <c r="K14" s="464">
        <f t="shared" si="3"/>
        <v>0</v>
      </c>
      <c r="L14" s="465">
        <v>2.56</v>
      </c>
      <c r="M14" s="466">
        <f t="shared" si="4"/>
        <v>23.04</v>
      </c>
      <c r="O14" s="451"/>
      <c r="P14" s="451"/>
      <c r="Q14" s="451"/>
    </row>
    <row r="15" spans="1:17" s="409" customFormat="1" ht="11.25">
      <c r="A15" s="460">
        <v>5</v>
      </c>
      <c r="B15" s="461"/>
      <c r="C15" s="462" t="s">
        <v>480</v>
      </c>
      <c r="D15" s="461" t="s">
        <v>200</v>
      </c>
      <c r="E15" s="463">
        <v>1</v>
      </c>
      <c r="F15" s="464"/>
      <c r="G15" s="464"/>
      <c r="H15" s="464">
        <f t="shared" si="0"/>
        <v>0</v>
      </c>
      <c r="I15" s="464">
        <f t="shared" si="1"/>
        <v>0</v>
      </c>
      <c r="J15" s="464">
        <f t="shared" si="2"/>
        <v>0</v>
      </c>
      <c r="K15" s="464">
        <f t="shared" si="3"/>
        <v>0</v>
      </c>
      <c r="L15" s="465">
        <v>11</v>
      </c>
      <c r="M15" s="466">
        <f t="shared" si="4"/>
        <v>11</v>
      </c>
      <c r="O15" s="451"/>
      <c r="P15" s="451"/>
      <c r="Q15" s="451"/>
    </row>
    <row r="16" spans="1:17" s="409" customFormat="1" ht="11.25">
      <c r="A16" s="460">
        <v>6</v>
      </c>
      <c r="B16" s="461"/>
      <c r="C16" s="462" t="s">
        <v>481</v>
      </c>
      <c r="D16" s="461" t="s">
        <v>200</v>
      </c>
      <c r="E16" s="463">
        <v>1</v>
      </c>
      <c r="F16" s="464"/>
      <c r="G16" s="464"/>
      <c r="H16" s="464">
        <f t="shared" si="0"/>
        <v>0</v>
      </c>
      <c r="I16" s="464">
        <f t="shared" si="1"/>
        <v>0</v>
      </c>
      <c r="J16" s="464">
        <f t="shared" si="2"/>
        <v>0</v>
      </c>
      <c r="K16" s="464">
        <f t="shared" si="3"/>
        <v>0</v>
      </c>
      <c r="L16" s="465">
        <v>11</v>
      </c>
      <c r="M16" s="466">
        <f t="shared" si="4"/>
        <v>11</v>
      </c>
      <c r="O16" s="451"/>
      <c r="P16" s="451"/>
      <c r="Q16" s="451"/>
    </row>
    <row r="17" spans="1:17" s="409" customFormat="1" ht="11.25">
      <c r="A17" s="460">
        <v>7</v>
      </c>
      <c r="B17" s="461">
        <v>1112065</v>
      </c>
      <c r="C17" s="462" t="s">
        <v>482</v>
      </c>
      <c r="D17" s="461" t="s">
        <v>88</v>
      </c>
      <c r="E17" s="463">
        <v>1.5</v>
      </c>
      <c r="F17" s="464"/>
      <c r="G17" s="464"/>
      <c r="H17" s="464">
        <f t="shared" si="0"/>
        <v>0</v>
      </c>
      <c r="I17" s="464">
        <f t="shared" si="1"/>
        <v>0</v>
      </c>
      <c r="J17" s="464">
        <f t="shared" si="2"/>
        <v>0</v>
      </c>
      <c r="K17" s="464">
        <f t="shared" si="3"/>
        <v>0</v>
      </c>
      <c r="L17" s="465">
        <v>5.76</v>
      </c>
      <c r="M17" s="466">
        <f t="shared" si="4"/>
        <v>8.64</v>
      </c>
      <c r="O17" s="451"/>
      <c r="P17" s="451"/>
      <c r="Q17" s="451"/>
    </row>
    <row r="18" spans="1:17" s="409" customFormat="1" ht="11.25">
      <c r="A18" s="460">
        <v>8</v>
      </c>
      <c r="B18" s="461">
        <v>1112040</v>
      </c>
      <c r="C18" s="462" t="s">
        <v>483</v>
      </c>
      <c r="D18" s="461" t="s">
        <v>88</v>
      </c>
      <c r="E18" s="463">
        <v>62</v>
      </c>
      <c r="F18" s="464"/>
      <c r="G18" s="464"/>
      <c r="H18" s="464">
        <f t="shared" si="0"/>
        <v>0</v>
      </c>
      <c r="I18" s="464">
        <f t="shared" si="1"/>
        <v>0</v>
      </c>
      <c r="J18" s="464">
        <f t="shared" si="2"/>
        <v>0</v>
      </c>
      <c r="K18" s="464">
        <f t="shared" si="3"/>
        <v>0</v>
      </c>
      <c r="L18" s="465">
        <v>2.93</v>
      </c>
      <c r="M18" s="466">
        <f t="shared" si="4"/>
        <v>181.66</v>
      </c>
      <c r="O18" s="451"/>
      <c r="P18" s="451"/>
      <c r="Q18" s="451"/>
    </row>
    <row r="19" spans="1:17" s="409" customFormat="1" ht="11.25">
      <c r="A19" s="460">
        <v>9</v>
      </c>
      <c r="B19" s="461">
        <v>1512040</v>
      </c>
      <c r="C19" s="462" t="s">
        <v>484</v>
      </c>
      <c r="D19" s="461" t="s">
        <v>200</v>
      </c>
      <c r="E19" s="463">
        <v>28</v>
      </c>
      <c r="F19" s="464"/>
      <c r="G19" s="464"/>
      <c r="H19" s="464">
        <f t="shared" si="0"/>
        <v>0</v>
      </c>
      <c r="I19" s="464">
        <f t="shared" si="1"/>
        <v>0</v>
      </c>
      <c r="J19" s="464">
        <f t="shared" si="2"/>
        <v>0</v>
      </c>
      <c r="K19" s="464">
        <f t="shared" si="3"/>
        <v>0</v>
      </c>
      <c r="L19" s="465">
        <v>0.27</v>
      </c>
      <c r="M19" s="466">
        <f t="shared" si="4"/>
        <v>7.56</v>
      </c>
      <c r="O19" s="451"/>
      <c r="P19" s="451"/>
      <c r="Q19" s="451"/>
    </row>
    <row r="20" spans="1:17" s="409" customFormat="1" ht="11.25">
      <c r="A20" s="460">
        <v>10</v>
      </c>
      <c r="B20" s="461">
        <v>1512041</v>
      </c>
      <c r="C20" s="462" t="s">
        <v>485</v>
      </c>
      <c r="D20" s="461" t="s">
        <v>200</v>
      </c>
      <c r="E20" s="463">
        <v>4</v>
      </c>
      <c r="F20" s="464"/>
      <c r="G20" s="464"/>
      <c r="H20" s="464">
        <f t="shared" si="0"/>
        <v>0</v>
      </c>
      <c r="I20" s="464">
        <f t="shared" si="1"/>
        <v>0</v>
      </c>
      <c r="J20" s="464">
        <f t="shared" si="2"/>
        <v>0</v>
      </c>
      <c r="K20" s="464">
        <f t="shared" si="3"/>
        <v>0</v>
      </c>
      <c r="L20" s="465">
        <v>0.13500000000000001</v>
      </c>
      <c r="M20" s="466">
        <f t="shared" si="4"/>
        <v>0.54</v>
      </c>
      <c r="O20" s="451"/>
      <c r="P20" s="451"/>
      <c r="Q20" s="451"/>
    </row>
    <row r="21" spans="1:17" s="409" customFormat="1" ht="11.25">
      <c r="A21" s="460">
        <v>11</v>
      </c>
      <c r="B21" s="461">
        <v>1842067</v>
      </c>
      <c r="C21" s="462" t="s">
        <v>486</v>
      </c>
      <c r="D21" s="461" t="s">
        <v>200</v>
      </c>
      <c r="E21" s="463">
        <v>6</v>
      </c>
      <c r="F21" s="464"/>
      <c r="G21" s="464"/>
      <c r="H21" s="464">
        <f t="shared" si="0"/>
        <v>0</v>
      </c>
      <c r="I21" s="464">
        <f t="shared" si="1"/>
        <v>0</v>
      </c>
      <c r="J21" s="464">
        <f t="shared" si="2"/>
        <v>0</v>
      </c>
      <c r="K21" s="464">
        <f t="shared" si="3"/>
        <v>0</v>
      </c>
      <c r="L21" s="465">
        <v>0</v>
      </c>
      <c r="M21" s="466">
        <f t="shared" si="4"/>
        <v>0</v>
      </c>
      <c r="O21" s="451"/>
      <c r="P21" s="451"/>
      <c r="Q21" s="451"/>
    </row>
    <row r="22" spans="1:17" s="409" customFormat="1" ht="11.25">
      <c r="A22" s="460">
        <v>12</v>
      </c>
      <c r="B22" s="461">
        <v>1842040</v>
      </c>
      <c r="C22" s="462" t="s">
        <v>487</v>
      </c>
      <c r="D22" s="461" t="s">
        <v>200</v>
      </c>
      <c r="E22" s="463">
        <v>3</v>
      </c>
      <c r="F22" s="464"/>
      <c r="G22" s="464"/>
      <c r="H22" s="464">
        <f t="shared" si="0"/>
        <v>0</v>
      </c>
      <c r="I22" s="464">
        <f t="shared" si="1"/>
        <v>0</v>
      </c>
      <c r="J22" s="464">
        <f t="shared" si="2"/>
        <v>0</v>
      </c>
      <c r="K22" s="464">
        <f t="shared" si="3"/>
        <v>0</v>
      </c>
      <c r="L22" s="465">
        <v>0</v>
      </c>
      <c r="M22" s="466">
        <f t="shared" si="4"/>
        <v>0</v>
      </c>
      <c r="O22" s="451"/>
      <c r="P22" s="451"/>
      <c r="Q22" s="451"/>
    </row>
    <row r="23" spans="1:17" s="409" customFormat="1" ht="11.25">
      <c r="A23" s="460">
        <v>13</v>
      </c>
      <c r="B23" s="461">
        <v>3141065</v>
      </c>
      <c r="C23" s="462" t="s">
        <v>488</v>
      </c>
      <c r="D23" s="461" t="s">
        <v>200</v>
      </c>
      <c r="E23" s="463">
        <v>22</v>
      </c>
      <c r="F23" s="464"/>
      <c r="G23" s="464"/>
      <c r="H23" s="464">
        <f t="shared" si="0"/>
        <v>0</v>
      </c>
      <c r="I23" s="464">
        <f t="shared" si="1"/>
        <v>0</v>
      </c>
      <c r="J23" s="464">
        <f t="shared" si="2"/>
        <v>0</v>
      </c>
      <c r="K23" s="464">
        <f t="shared" si="3"/>
        <v>0</v>
      </c>
      <c r="L23" s="465">
        <v>3.1</v>
      </c>
      <c r="M23" s="466">
        <f t="shared" si="4"/>
        <v>68.2</v>
      </c>
      <c r="O23" s="451"/>
      <c r="P23" s="451"/>
      <c r="Q23" s="451"/>
    </row>
    <row r="24" spans="1:17" s="409" customFormat="1" ht="11.25">
      <c r="A24" s="460">
        <v>14</v>
      </c>
      <c r="B24" s="461">
        <v>3141040</v>
      </c>
      <c r="C24" s="462" t="s">
        <v>489</v>
      </c>
      <c r="D24" s="461" t="s">
        <v>200</v>
      </c>
      <c r="E24" s="463">
        <v>14</v>
      </c>
      <c r="F24" s="464"/>
      <c r="G24" s="464"/>
      <c r="H24" s="464">
        <f t="shared" si="0"/>
        <v>0</v>
      </c>
      <c r="I24" s="464">
        <f t="shared" si="1"/>
        <v>0</v>
      </c>
      <c r="J24" s="464">
        <f t="shared" si="2"/>
        <v>0</v>
      </c>
      <c r="K24" s="464">
        <f t="shared" si="3"/>
        <v>0</v>
      </c>
      <c r="L24" s="465">
        <v>1.93</v>
      </c>
      <c r="M24" s="466">
        <f t="shared" si="4"/>
        <v>27.02</v>
      </c>
      <c r="O24" s="451"/>
      <c r="P24" s="451"/>
      <c r="Q24" s="451"/>
    </row>
    <row r="25" spans="1:17" s="409" customFormat="1" ht="45">
      <c r="A25" s="460"/>
      <c r="B25" s="461">
        <v>4000001</v>
      </c>
      <c r="C25" s="462" t="s">
        <v>212</v>
      </c>
      <c r="D25" s="461"/>
      <c r="E25" s="463"/>
      <c r="F25" s="464"/>
      <c r="G25" s="464"/>
      <c r="H25" s="464">
        <f t="shared" si="0"/>
        <v>0</v>
      </c>
      <c r="I25" s="464">
        <f t="shared" si="1"/>
        <v>0</v>
      </c>
      <c r="J25" s="464">
        <f t="shared" si="2"/>
        <v>0</v>
      </c>
      <c r="K25" s="464">
        <f t="shared" si="3"/>
        <v>0</v>
      </c>
      <c r="L25" s="465"/>
      <c r="M25" s="466">
        <f t="shared" si="4"/>
        <v>0</v>
      </c>
      <c r="O25" s="451"/>
      <c r="P25" s="451"/>
      <c r="Q25" s="451"/>
    </row>
    <row r="26" spans="1:17" s="409" customFormat="1" ht="22.5">
      <c r="A26" s="460">
        <v>15</v>
      </c>
      <c r="B26" s="461">
        <v>4040065</v>
      </c>
      <c r="C26" s="462" t="s">
        <v>490</v>
      </c>
      <c r="D26" s="461" t="s">
        <v>200</v>
      </c>
      <c r="E26" s="463">
        <v>12</v>
      </c>
      <c r="F26" s="464"/>
      <c r="G26" s="464"/>
      <c r="H26" s="464">
        <f t="shared" si="0"/>
        <v>0</v>
      </c>
      <c r="I26" s="464">
        <f t="shared" si="1"/>
        <v>0</v>
      </c>
      <c r="J26" s="464">
        <f t="shared" si="2"/>
        <v>0</v>
      </c>
      <c r="K26" s="464">
        <f t="shared" si="3"/>
        <v>0</v>
      </c>
      <c r="L26" s="465"/>
      <c r="M26" s="466">
        <f t="shared" si="4"/>
        <v>0</v>
      </c>
      <c r="O26" s="451"/>
      <c r="P26" s="451"/>
      <c r="Q26" s="451"/>
    </row>
    <row r="27" spans="1:17" s="409" customFormat="1" ht="22.5">
      <c r="A27" s="460">
        <v>16</v>
      </c>
      <c r="B27" s="461">
        <v>4040040</v>
      </c>
      <c r="C27" s="462" t="s">
        <v>491</v>
      </c>
      <c r="D27" s="461" t="s">
        <v>200</v>
      </c>
      <c r="E27" s="463">
        <v>15</v>
      </c>
      <c r="F27" s="464"/>
      <c r="G27" s="464"/>
      <c r="H27" s="464">
        <f t="shared" si="0"/>
        <v>0</v>
      </c>
      <c r="I27" s="464">
        <f t="shared" si="1"/>
        <v>0</v>
      </c>
      <c r="J27" s="464">
        <f t="shared" si="2"/>
        <v>0</v>
      </c>
      <c r="K27" s="464">
        <f t="shared" si="3"/>
        <v>0</v>
      </c>
      <c r="L27" s="465"/>
      <c r="M27" s="466">
        <f t="shared" si="4"/>
        <v>0</v>
      </c>
      <c r="O27" s="451"/>
      <c r="P27" s="451"/>
      <c r="Q27" s="451"/>
    </row>
    <row r="28" spans="1:17" s="409" customFormat="1" ht="11.25">
      <c r="A28" s="460">
        <v>17</v>
      </c>
      <c r="B28" s="461">
        <v>5100050</v>
      </c>
      <c r="C28" s="462" t="s">
        <v>214</v>
      </c>
      <c r="D28" s="461" t="s">
        <v>88</v>
      </c>
      <c r="E28" s="463">
        <v>4</v>
      </c>
      <c r="F28" s="464"/>
      <c r="G28" s="464"/>
      <c r="H28" s="464">
        <f t="shared" si="0"/>
        <v>0</v>
      </c>
      <c r="I28" s="464">
        <f t="shared" si="1"/>
        <v>0</v>
      </c>
      <c r="J28" s="464">
        <f t="shared" si="2"/>
        <v>0</v>
      </c>
      <c r="K28" s="464">
        <f t="shared" si="3"/>
        <v>0</v>
      </c>
      <c r="L28" s="465">
        <v>3.77</v>
      </c>
      <c r="M28" s="466">
        <f t="shared" si="4"/>
        <v>15.08</v>
      </c>
      <c r="O28" s="451"/>
      <c r="P28" s="451"/>
      <c r="Q28" s="451"/>
    </row>
    <row r="29" spans="1:17" s="409" customFormat="1" ht="11.25">
      <c r="A29" s="460">
        <v>18</v>
      </c>
      <c r="B29" s="461">
        <v>8110040</v>
      </c>
      <c r="C29" s="462" t="s">
        <v>492</v>
      </c>
      <c r="D29" s="461" t="s">
        <v>200</v>
      </c>
      <c r="E29" s="463">
        <v>20</v>
      </c>
      <c r="F29" s="464"/>
      <c r="G29" s="464"/>
      <c r="H29" s="464">
        <f t="shared" si="0"/>
        <v>0</v>
      </c>
      <c r="I29" s="464">
        <f t="shared" si="1"/>
        <v>0</v>
      </c>
      <c r="J29" s="464">
        <f t="shared" si="2"/>
        <v>0</v>
      </c>
      <c r="K29" s="464">
        <f t="shared" si="3"/>
        <v>0</v>
      </c>
      <c r="L29" s="465">
        <v>0.13600000000000001</v>
      </c>
      <c r="M29" s="466">
        <f t="shared" si="4"/>
        <v>2.72</v>
      </c>
      <c r="O29" s="451"/>
      <c r="P29" s="451"/>
      <c r="Q29" s="451"/>
    </row>
    <row r="30" spans="1:17" s="409" customFormat="1" ht="11.25">
      <c r="A30" s="460">
        <v>19</v>
      </c>
      <c r="B30" s="461"/>
      <c r="C30" s="462" t="s">
        <v>493</v>
      </c>
      <c r="D30" s="461" t="s">
        <v>200</v>
      </c>
      <c r="E30" s="463">
        <v>8</v>
      </c>
      <c r="F30" s="464"/>
      <c r="G30" s="464"/>
      <c r="H30" s="464">
        <f t="shared" si="0"/>
        <v>0</v>
      </c>
      <c r="I30" s="464">
        <f t="shared" si="1"/>
        <v>0</v>
      </c>
      <c r="J30" s="464">
        <f t="shared" si="2"/>
        <v>0</v>
      </c>
      <c r="K30" s="464">
        <f t="shared" si="3"/>
        <v>0</v>
      </c>
      <c r="L30" s="465">
        <v>0</v>
      </c>
      <c r="M30" s="466">
        <f t="shared" si="4"/>
        <v>0</v>
      </c>
      <c r="O30" s="451"/>
      <c r="P30" s="451"/>
      <c r="Q30" s="451"/>
    </row>
    <row r="31" spans="1:17" s="409" customFormat="1" ht="11.25">
      <c r="A31" s="460">
        <v>20</v>
      </c>
      <c r="B31" s="461"/>
      <c r="C31" s="462" t="s">
        <v>494</v>
      </c>
      <c r="D31" s="461" t="s">
        <v>200</v>
      </c>
      <c r="E31" s="463">
        <v>3</v>
      </c>
      <c r="F31" s="464"/>
      <c r="G31" s="464"/>
      <c r="H31" s="464">
        <f t="shared" si="0"/>
        <v>0</v>
      </c>
      <c r="I31" s="464">
        <f t="shared" si="1"/>
        <v>0</v>
      </c>
      <c r="J31" s="464">
        <f t="shared" si="2"/>
        <v>0</v>
      </c>
      <c r="K31" s="464">
        <f t="shared" si="3"/>
        <v>0</v>
      </c>
      <c r="L31" s="465">
        <v>0</v>
      </c>
      <c r="M31" s="466">
        <f t="shared" si="4"/>
        <v>0</v>
      </c>
      <c r="O31" s="451"/>
      <c r="P31" s="451"/>
      <c r="Q31" s="451"/>
    </row>
    <row r="32" spans="1:17" s="409" customFormat="1" ht="11.25">
      <c r="A32" s="460">
        <v>21</v>
      </c>
      <c r="B32" s="461">
        <v>5901010</v>
      </c>
      <c r="C32" s="462" t="s">
        <v>216</v>
      </c>
      <c r="D32" s="461" t="s">
        <v>200</v>
      </c>
      <c r="E32" s="463">
        <v>12</v>
      </c>
      <c r="F32" s="464"/>
      <c r="G32" s="464"/>
      <c r="H32" s="464">
        <f t="shared" si="0"/>
        <v>0</v>
      </c>
      <c r="I32" s="464">
        <f t="shared" si="1"/>
        <v>0</v>
      </c>
      <c r="J32" s="464">
        <f t="shared" si="2"/>
        <v>0</v>
      </c>
      <c r="K32" s="464">
        <f t="shared" si="3"/>
        <v>0</v>
      </c>
      <c r="L32" s="465">
        <v>0</v>
      </c>
      <c r="M32" s="466">
        <f t="shared" si="4"/>
        <v>0</v>
      </c>
      <c r="O32" s="451"/>
      <c r="P32" s="451"/>
      <c r="Q32" s="451"/>
    </row>
    <row r="33" spans="1:17" s="409" customFormat="1" ht="11.25">
      <c r="A33" s="460">
        <v>22</v>
      </c>
      <c r="B33" s="461">
        <v>5902010</v>
      </c>
      <c r="C33" s="462" t="s">
        <v>217</v>
      </c>
      <c r="D33" s="461" t="s">
        <v>200</v>
      </c>
      <c r="E33" s="463">
        <v>12</v>
      </c>
      <c r="F33" s="464"/>
      <c r="G33" s="464"/>
      <c r="H33" s="464">
        <f t="shared" si="0"/>
        <v>0</v>
      </c>
      <c r="I33" s="464">
        <f t="shared" si="1"/>
        <v>0</v>
      </c>
      <c r="J33" s="464">
        <f t="shared" si="2"/>
        <v>0</v>
      </c>
      <c r="K33" s="464">
        <f t="shared" si="3"/>
        <v>0</v>
      </c>
      <c r="L33" s="465">
        <v>0</v>
      </c>
      <c r="M33" s="466">
        <f t="shared" si="4"/>
        <v>0</v>
      </c>
      <c r="O33" s="451"/>
      <c r="P33" s="451"/>
      <c r="Q33" s="451"/>
    </row>
    <row r="34" spans="1:17" s="409" customFormat="1" ht="11.25">
      <c r="A34" s="460"/>
      <c r="B34" s="461"/>
      <c r="C34" s="467" t="s">
        <v>495</v>
      </c>
      <c r="D34" s="461"/>
      <c r="E34" s="463"/>
      <c r="F34" s="464"/>
      <c r="G34" s="464"/>
      <c r="H34" s="464">
        <f t="shared" si="0"/>
        <v>0</v>
      </c>
      <c r="I34" s="464">
        <f t="shared" si="1"/>
        <v>0</v>
      </c>
      <c r="J34" s="464">
        <f t="shared" si="2"/>
        <v>0</v>
      </c>
      <c r="K34" s="464">
        <f t="shared" si="3"/>
        <v>0</v>
      </c>
      <c r="L34" s="465">
        <v>0</v>
      </c>
      <c r="M34" s="466">
        <f t="shared" si="4"/>
        <v>0</v>
      </c>
      <c r="O34" s="451"/>
      <c r="P34" s="451"/>
      <c r="Q34" s="451"/>
    </row>
    <row r="35" spans="1:17" s="409" customFormat="1" ht="11.25">
      <c r="A35" s="460">
        <v>23</v>
      </c>
      <c r="B35" s="461"/>
      <c r="C35" s="462" t="s">
        <v>496</v>
      </c>
      <c r="D35" s="461" t="s">
        <v>200</v>
      </c>
      <c r="E35" s="463">
        <v>2</v>
      </c>
      <c r="F35" s="464"/>
      <c r="G35" s="464"/>
      <c r="H35" s="464">
        <f t="shared" si="0"/>
        <v>0</v>
      </c>
      <c r="I35" s="464">
        <f t="shared" si="1"/>
        <v>0</v>
      </c>
      <c r="J35" s="464">
        <f t="shared" si="2"/>
        <v>0</v>
      </c>
      <c r="K35" s="464">
        <f t="shared" si="3"/>
        <v>0</v>
      </c>
      <c r="L35" s="465">
        <v>65</v>
      </c>
      <c r="M35" s="466">
        <f t="shared" si="4"/>
        <v>130</v>
      </c>
      <c r="O35" s="451"/>
      <c r="P35" s="451"/>
      <c r="Q35" s="451"/>
    </row>
    <row r="36" spans="1:17" s="409" customFormat="1" ht="11.25">
      <c r="A36" s="468">
        <v>24</v>
      </c>
      <c r="B36" s="469"/>
      <c r="C36" s="470" t="s">
        <v>497</v>
      </c>
      <c r="D36" s="469" t="s">
        <v>200</v>
      </c>
      <c r="E36" s="471">
        <v>2</v>
      </c>
      <c r="F36" s="464"/>
      <c r="G36" s="464"/>
      <c r="H36" s="464">
        <f t="shared" si="0"/>
        <v>0</v>
      </c>
      <c r="I36" s="464">
        <f t="shared" si="1"/>
        <v>0</v>
      </c>
      <c r="J36" s="464">
        <f t="shared" si="2"/>
        <v>0</v>
      </c>
      <c r="K36" s="464">
        <f t="shared" si="3"/>
        <v>0</v>
      </c>
      <c r="L36" s="472">
        <v>0</v>
      </c>
      <c r="M36" s="473">
        <f t="shared" si="4"/>
        <v>0</v>
      </c>
      <c r="O36" s="451"/>
      <c r="P36" s="451"/>
      <c r="Q36" s="451"/>
    </row>
    <row r="37" spans="1:17" s="409" customFormat="1" ht="11.25">
      <c r="A37" s="460"/>
      <c r="B37" s="461"/>
      <c r="C37" s="474" t="s">
        <v>92</v>
      </c>
      <c r="D37" s="461"/>
      <c r="E37" s="463"/>
      <c r="F37" s="464"/>
      <c r="G37" s="464"/>
      <c r="H37" s="464">
        <f t="shared" si="0"/>
        <v>0</v>
      </c>
      <c r="I37" s="464">
        <f t="shared" si="1"/>
        <v>0</v>
      </c>
      <c r="J37" s="464">
        <f t="shared" si="2"/>
        <v>0</v>
      </c>
      <c r="K37" s="464">
        <f t="shared" si="3"/>
        <v>0</v>
      </c>
      <c r="L37" s="465">
        <v>0</v>
      </c>
      <c r="M37" s="466">
        <f t="shared" si="4"/>
        <v>0</v>
      </c>
      <c r="O37" s="451"/>
      <c r="P37" s="451"/>
      <c r="Q37" s="451"/>
    </row>
    <row r="38" spans="1:17" s="409" customFormat="1" ht="11.25">
      <c r="A38" s="460">
        <v>25</v>
      </c>
      <c r="B38" s="461"/>
      <c r="C38" s="462" t="s">
        <v>222</v>
      </c>
      <c r="D38" s="461" t="s">
        <v>219</v>
      </c>
      <c r="E38" s="463">
        <v>0.7</v>
      </c>
      <c r="F38" s="464"/>
      <c r="G38" s="464"/>
      <c r="H38" s="464">
        <f t="shared" si="0"/>
        <v>0</v>
      </c>
      <c r="I38" s="464">
        <f t="shared" si="1"/>
        <v>0</v>
      </c>
      <c r="J38" s="464">
        <f t="shared" si="2"/>
        <v>0</v>
      </c>
      <c r="K38" s="464">
        <f t="shared" si="3"/>
        <v>0</v>
      </c>
      <c r="L38" s="465">
        <v>0</v>
      </c>
      <c r="M38" s="466">
        <f t="shared" si="4"/>
        <v>0</v>
      </c>
      <c r="O38" s="451"/>
      <c r="P38" s="451"/>
      <c r="Q38" s="451"/>
    </row>
    <row r="39" spans="1:17" s="409" customFormat="1" ht="11.25">
      <c r="A39" s="460">
        <v>26</v>
      </c>
      <c r="B39" s="461"/>
      <c r="C39" s="462" t="s">
        <v>223</v>
      </c>
      <c r="D39" s="461" t="s">
        <v>219</v>
      </c>
      <c r="E39" s="463">
        <v>0.2</v>
      </c>
      <c r="F39" s="464"/>
      <c r="G39" s="464"/>
      <c r="H39" s="464">
        <f t="shared" si="0"/>
        <v>0</v>
      </c>
      <c r="I39" s="464">
        <f t="shared" si="1"/>
        <v>0</v>
      </c>
      <c r="J39" s="464">
        <f t="shared" si="2"/>
        <v>0</v>
      </c>
      <c r="K39" s="464">
        <f t="shared" si="3"/>
        <v>0</v>
      </c>
      <c r="L39" s="465">
        <v>0</v>
      </c>
      <c r="M39" s="466">
        <f t="shared" si="4"/>
        <v>0</v>
      </c>
      <c r="O39" s="451"/>
      <c r="P39" s="451"/>
      <c r="Q39" s="451"/>
    </row>
    <row r="40" spans="1:17" s="409" customFormat="1" ht="11.25">
      <c r="A40" s="460">
        <v>27</v>
      </c>
      <c r="B40" s="475"/>
      <c r="C40" s="476" t="s">
        <v>224</v>
      </c>
      <c r="D40" s="475" t="s">
        <v>219</v>
      </c>
      <c r="E40" s="477">
        <v>1</v>
      </c>
      <c r="F40" s="478"/>
      <c r="G40" s="478"/>
      <c r="H40" s="464">
        <f t="shared" si="0"/>
        <v>0</v>
      </c>
      <c r="I40" s="464">
        <f t="shared" si="1"/>
        <v>0</v>
      </c>
      <c r="J40" s="464">
        <f t="shared" si="2"/>
        <v>0</v>
      </c>
      <c r="K40" s="464">
        <f t="shared" si="3"/>
        <v>0</v>
      </c>
      <c r="L40" s="465">
        <v>0</v>
      </c>
      <c r="M40" s="466">
        <f t="shared" si="4"/>
        <v>0</v>
      </c>
      <c r="O40" s="451"/>
      <c r="P40" s="451"/>
      <c r="Q40" s="451"/>
    </row>
    <row r="41" spans="1:17" s="409" customFormat="1" ht="11.25">
      <c r="A41" s="443"/>
      <c r="B41" s="444" t="s">
        <v>51</v>
      </c>
      <c r="C41" s="444" t="s">
        <v>498</v>
      </c>
      <c r="D41" s="445"/>
      <c r="E41" s="446"/>
      <c r="F41" s="479"/>
      <c r="G41" s="479"/>
      <c r="H41" s="447"/>
      <c r="I41" s="448"/>
      <c r="J41" s="448"/>
      <c r="K41" s="448"/>
      <c r="L41" s="449"/>
      <c r="M41" s="450"/>
      <c r="O41" s="451"/>
      <c r="P41" s="451"/>
      <c r="Q41" s="451"/>
    </row>
    <row r="42" spans="1:17" s="409" customFormat="1" ht="22.5">
      <c r="A42" s="460">
        <v>28</v>
      </c>
      <c r="B42" s="461"/>
      <c r="C42" s="462" t="s">
        <v>499</v>
      </c>
      <c r="D42" s="461" t="s">
        <v>200</v>
      </c>
      <c r="E42" s="463">
        <v>1</v>
      </c>
      <c r="F42" s="480"/>
      <c r="G42" s="480"/>
      <c r="H42" s="464">
        <f t="shared" ref="H42:H50" si="5">F42+G42</f>
        <v>0</v>
      </c>
      <c r="I42" s="464">
        <f t="shared" ref="I42:I50" si="6">ROUND(E42*F42,2)</f>
        <v>0</v>
      </c>
      <c r="J42" s="464">
        <f t="shared" ref="J42:J50" si="7">ROUND(E42*G42,2)</f>
        <v>0</v>
      </c>
      <c r="K42" s="464">
        <f t="shared" ref="K42:K50" si="8">ROUND(E42*H42,2)</f>
        <v>0</v>
      </c>
      <c r="L42" s="465">
        <v>72</v>
      </c>
      <c r="M42" s="466">
        <f t="shared" si="4"/>
        <v>72</v>
      </c>
      <c r="O42" s="451"/>
      <c r="P42" s="451"/>
      <c r="Q42" s="451"/>
    </row>
    <row r="43" spans="1:17" s="409" customFormat="1" ht="22.5">
      <c r="A43" s="460">
        <v>29</v>
      </c>
      <c r="B43" s="461"/>
      <c r="C43" s="462" t="s">
        <v>500</v>
      </c>
      <c r="D43" s="461" t="s">
        <v>200</v>
      </c>
      <c r="E43" s="463">
        <v>1</v>
      </c>
      <c r="F43" s="464"/>
      <c r="G43" s="464"/>
      <c r="H43" s="464">
        <f t="shared" si="5"/>
        <v>0</v>
      </c>
      <c r="I43" s="464">
        <f t="shared" si="6"/>
        <v>0</v>
      </c>
      <c r="J43" s="464">
        <f t="shared" si="7"/>
        <v>0</v>
      </c>
      <c r="K43" s="464">
        <f t="shared" si="8"/>
        <v>0</v>
      </c>
      <c r="L43" s="465">
        <v>72</v>
      </c>
      <c r="M43" s="466">
        <f t="shared" si="4"/>
        <v>72</v>
      </c>
      <c r="O43" s="451"/>
      <c r="P43" s="451"/>
      <c r="Q43" s="451"/>
    </row>
    <row r="44" spans="1:17" s="409" customFormat="1" ht="11.25">
      <c r="A44" s="460">
        <v>30</v>
      </c>
      <c r="B44" s="461">
        <v>1112150</v>
      </c>
      <c r="C44" s="462" t="s">
        <v>203</v>
      </c>
      <c r="D44" s="461" t="s">
        <v>88</v>
      </c>
      <c r="E44" s="463">
        <v>7</v>
      </c>
      <c r="F44" s="464"/>
      <c r="G44" s="464"/>
      <c r="H44" s="464">
        <f t="shared" si="5"/>
        <v>0</v>
      </c>
      <c r="I44" s="464">
        <f t="shared" si="6"/>
        <v>0</v>
      </c>
      <c r="J44" s="464">
        <f t="shared" si="7"/>
        <v>0</v>
      </c>
      <c r="K44" s="464">
        <f t="shared" si="8"/>
        <v>0</v>
      </c>
      <c r="L44" s="465">
        <v>20.16</v>
      </c>
      <c r="M44" s="466">
        <f t="shared" si="4"/>
        <v>141.12</v>
      </c>
      <c r="O44" s="451"/>
      <c r="P44" s="451"/>
      <c r="Q44" s="451"/>
    </row>
    <row r="45" spans="1:17" s="409" customFormat="1" ht="11.25">
      <c r="A45" s="460">
        <v>31</v>
      </c>
      <c r="B45" s="461">
        <v>1112080</v>
      </c>
      <c r="C45" s="462" t="s">
        <v>205</v>
      </c>
      <c r="D45" s="461" t="s">
        <v>88</v>
      </c>
      <c r="E45" s="463">
        <v>2.5</v>
      </c>
      <c r="F45" s="464"/>
      <c r="G45" s="464"/>
      <c r="H45" s="464">
        <f t="shared" si="5"/>
        <v>0</v>
      </c>
      <c r="I45" s="464">
        <f t="shared" si="6"/>
        <v>0</v>
      </c>
      <c r="J45" s="464">
        <f t="shared" si="7"/>
        <v>0</v>
      </c>
      <c r="K45" s="464">
        <f t="shared" si="8"/>
        <v>0</v>
      </c>
      <c r="L45" s="465">
        <v>7.58</v>
      </c>
      <c r="M45" s="466">
        <f t="shared" si="4"/>
        <v>18.95</v>
      </c>
      <c r="O45" s="451"/>
      <c r="P45" s="451"/>
      <c r="Q45" s="451"/>
    </row>
    <row r="46" spans="1:17" s="409" customFormat="1" ht="11.25">
      <c r="A46" s="460">
        <v>32</v>
      </c>
      <c r="B46" s="461">
        <v>1512150</v>
      </c>
      <c r="C46" s="462" t="s">
        <v>206</v>
      </c>
      <c r="D46" s="461" t="s">
        <v>200</v>
      </c>
      <c r="E46" s="463">
        <v>1</v>
      </c>
      <c r="F46" s="464"/>
      <c r="G46" s="464"/>
      <c r="H46" s="464">
        <f t="shared" si="5"/>
        <v>0</v>
      </c>
      <c r="I46" s="464">
        <f t="shared" si="6"/>
        <v>0</v>
      </c>
      <c r="J46" s="464">
        <f t="shared" si="7"/>
        <v>0</v>
      </c>
      <c r="K46" s="464">
        <f t="shared" si="8"/>
        <v>0</v>
      </c>
      <c r="L46" s="465">
        <v>6.12</v>
      </c>
      <c r="M46" s="466">
        <f t="shared" si="4"/>
        <v>6.12</v>
      </c>
      <c r="O46" s="451"/>
      <c r="P46" s="451"/>
      <c r="Q46" s="451"/>
    </row>
    <row r="47" spans="1:17" s="409" customFormat="1" ht="11.25">
      <c r="A47" s="460">
        <v>33</v>
      </c>
      <c r="B47" s="461">
        <v>1512151</v>
      </c>
      <c r="C47" s="462" t="s">
        <v>207</v>
      </c>
      <c r="D47" s="461" t="s">
        <v>200</v>
      </c>
      <c r="E47" s="463">
        <v>2</v>
      </c>
      <c r="F47" s="464"/>
      <c r="G47" s="464"/>
      <c r="H47" s="464">
        <f t="shared" si="5"/>
        <v>0</v>
      </c>
      <c r="I47" s="464">
        <f t="shared" si="6"/>
        <v>0</v>
      </c>
      <c r="J47" s="464">
        <f t="shared" si="7"/>
        <v>0</v>
      </c>
      <c r="K47" s="464">
        <f t="shared" si="8"/>
        <v>0</v>
      </c>
      <c r="L47" s="465">
        <v>3.06</v>
      </c>
      <c r="M47" s="466">
        <f t="shared" si="4"/>
        <v>6.12</v>
      </c>
      <c r="O47" s="451"/>
      <c r="P47" s="451"/>
      <c r="Q47" s="451"/>
    </row>
    <row r="48" spans="1:17" s="409" customFormat="1" ht="11.25">
      <c r="A48" s="460">
        <v>34</v>
      </c>
      <c r="B48" s="461">
        <v>1742150</v>
      </c>
      <c r="C48" s="462" t="s">
        <v>208</v>
      </c>
      <c r="D48" s="461" t="s">
        <v>200</v>
      </c>
      <c r="E48" s="463">
        <v>1</v>
      </c>
      <c r="F48" s="464"/>
      <c r="G48" s="464"/>
      <c r="H48" s="464">
        <f t="shared" si="5"/>
        <v>0</v>
      </c>
      <c r="I48" s="464">
        <f t="shared" si="6"/>
        <v>0</v>
      </c>
      <c r="J48" s="464">
        <f t="shared" si="7"/>
        <v>0</v>
      </c>
      <c r="K48" s="464">
        <f t="shared" si="8"/>
        <v>0</v>
      </c>
      <c r="L48" s="465">
        <v>10.7</v>
      </c>
      <c r="M48" s="466">
        <f t="shared" si="4"/>
        <v>10.7</v>
      </c>
      <c r="O48" s="451"/>
      <c r="P48" s="451"/>
      <c r="Q48" s="451"/>
    </row>
    <row r="49" spans="1:17" s="409" customFormat="1" ht="11.25">
      <c r="A49" s="460">
        <v>35</v>
      </c>
      <c r="B49" s="461">
        <v>3141150</v>
      </c>
      <c r="C49" s="462" t="s">
        <v>210</v>
      </c>
      <c r="D49" s="461" t="s">
        <v>200</v>
      </c>
      <c r="E49" s="463">
        <v>3</v>
      </c>
      <c r="F49" s="464"/>
      <c r="G49" s="464"/>
      <c r="H49" s="464">
        <f t="shared" si="5"/>
        <v>0</v>
      </c>
      <c r="I49" s="464">
        <f t="shared" si="6"/>
        <v>0</v>
      </c>
      <c r="J49" s="464">
        <f t="shared" si="7"/>
        <v>0</v>
      </c>
      <c r="K49" s="464">
        <f t="shared" si="8"/>
        <v>0</v>
      </c>
      <c r="L49" s="465">
        <v>7.69</v>
      </c>
      <c r="M49" s="466">
        <f t="shared" si="4"/>
        <v>23.07</v>
      </c>
      <c r="O49" s="451"/>
      <c r="P49" s="451"/>
      <c r="Q49" s="451"/>
    </row>
    <row r="50" spans="1:17" s="409" customFormat="1" ht="11.25">
      <c r="A50" s="460">
        <v>36</v>
      </c>
      <c r="B50" s="461">
        <v>3541150</v>
      </c>
      <c r="C50" s="462" t="s">
        <v>501</v>
      </c>
      <c r="D50" s="461" t="s">
        <v>200</v>
      </c>
      <c r="E50" s="463">
        <v>1</v>
      </c>
      <c r="F50" s="464"/>
      <c r="G50" s="464"/>
      <c r="H50" s="464">
        <f t="shared" si="5"/>
        <v>0</v>
      </c>
      <c r="I50" s="464">
        <f t="shared" si="6"/>
        <v>0</v>
      </c>
      <c r="J50" s="464">
        <f t="shared" si="7"/>
        <v>0</v>
      </c>
      <c r="K50" s="464">
        <f t="shared" si="8"/>
        <v>0</v>
      </c>
      <c r="L50" s="465">
        <v>9.9</v>
      </c>
      <c r="M50" s="466">
        <f t="shared" si="4"/>
        <v>9.9</v>
      </c>
      <c r="O50" s="451"/>
      <c r="P50" s="451"/>
      <c r="Q50" s="451"/>
    </row>
    <row r="51" spans="1:17" s="409" customFormat="1" ht="45">
      <c r="A51" s="460"/>
      <c r="B51" s="461">
        <v>4000001</v>
      </c>
      <c r="C51" s="462" t="s">
        <v>212</v>
      </c>
      <c r="D51" s="461"/>
      <c r="E51" s="463"/>
      <c r="F51" s="464"/>
      <c r="G51" s="464"/>
      <c r="H51" s="464"/>
      <c r="I51" s="464"/>
      <c r="J51" s="464"/>
      <c r="K51" s="464"/>
      <c r="L51" s="465"/>
      <c r="M51" s="466">
        <f t="shared" si="4"/>
        <v>0</v>
      </c>
      <c r="O51" s="451"/>
      <c r="P51" s="451"/>
      <c r="Q51" s="451"/>
    </row>
    <row r="52" spans="1:17" s="409" customFormat="1" ht="22.5">
      <c r="A52" s="460">
        <v>37</v>
      </c>
      <c r="B52" s="461">
        <v>4040150</v>
      </c>
      <c r="C52" s="462" t="s">
        <v>202</v>
      </c>
      <c r="D52" s="461" t="s">
        <v>200</v>
      </c>
      <c r="E52" s="463">
        <v>9</v>
      </c>
      <c r="F52" s="464"/>
      <c r="G52" s="464"/>
      <c r="H52" s="464">
        <f t="shared" ref="H52:H57" si="9">F52+G52</f>
        <v>0</v>
      </c>
      <c r="I52" s="464">
        <f t="shared" ref="I52:I61" si="10">ROUND(E52*F52,2)</f>
        <v>0</v>
      </c>
      <c r="J52" s="464">
        <f t="shared" ref="J52:J61" si="11">ROUND(E52*G52,2)</f>
        <v>0</v>
      </c>
      <c r="K52" s="464">
        <f t="shared" ref="K52:K61" si="12">ROUND(E52*H52,2)</f>
        <v>0</v>
      </c>
      <c r="L52" s="465"/>
      <c r="M52" s="466">
        <f t="shared" si="4"/>
        <v>0</v>
      </c>
      <c r="O52" s="451"/>
      <c r="P52" s="451"/>
      <c r="Q52" s="451"/>
    </row>
    <row r="53" spans="1:17" s="409" customFormat="1" ht="11.25">
      <c r="A53" s="460">
        <v>38</v>
      </c>
      <c r="B53" s="461">
        <v>5800208</v>
      </c>
      <c r="C53" s="462" t="s">
        <v>502</v>
      </c>
      <c r="D53" s="461" t="s">
        <v>200</v>
      </c>
      <c r="E53" s="463">
        <v>1</v>
      </c>
      <c r="F53" s="464"/>
      <c r="G53" s="464"/>
      <c r="H53" s="464">
        <f t="shared" si="9"/>
        <v>0</v>
      </c>
      <c r="I53" s="464">
        <f t="shared" si="10"/>
        <v>0</v>
      </c>
      <c r="J53" s="464">
        <f t="shared" si="11"/>
        <v>0</v>
      </c>
      <c r="K53" s="464">
        <f t="shared" si="12"/>
        <v>0</v>
      </c>
      <c r="L53" s="465">
        <v>2.5099999999999998</v>
      </c>
      <c r="M53" s="466">
        <f t="shared" si="4"/>
        <v>2.5099999999999998</v>
      </c>
      <c r="O53" s="451"/>
      <c r="P53" s="451"/>
      <c r="Q53" s="451"/>
    </row>
    <row r="54" spans="1:17" s="409" customFormat="1" ht="11.25">
      <c r="A54" s="460">
        <v>39</v>
      </c>
      <c r="B54" s="461">
        <v>5800108</v>
      </c>
      <c r="C54" s="462" t="s">
        <v>503</v>
      </c>
      <c r="D54" s="461" t="s">
        <v>200</v>
      </c>
      <c r="E54" s="463">
        <v>1</v>
      </c>
      <c r="F54" s="464"/>
      <c r="G54" s="464"/>
      <c r="H54" s="464">
        <f t="shared" si="9"/>
        <v>0</v>
      </c>
      <c r="I54" s="464">
        <f t="shared" si="10"/>
        <v>0</v>
      </c>
      <c r="J54" s="464">
        <f t="shared" si="11"/>
        <v>0</v>
      </c>
      <c r="K54" s="464">
        <f t="shared" si="12"/>
        <v>0</v>
      </c>
      <c r="L54" s="465">
        <v>0.63</v>
      </c>
      <c r="M54" s="466">
        <f t="shared" si="4"/>
        <v>0.63</v>
      </c>
      <c r="O54" s="451"/>
      <c r="P54" s="451"/>
      <c r="Q54" s="451"/>
    </row>
    <row r="55" spans="1:17" s="409" customFormat="1" ht="11.25">
      <c r="A55" s="460">
        <v>40</v>
      </c>
      <c r="B55" s="461">
        <v>5901012</v>
      </c>
      <c r="C55" s="462" t="s">
        <v>504</v>
      </c>
      <c r="D55" s="461" t="s">
        <v>200</v>
      </c>
      <c r="E55" s="463">
        <v>4</v>
      </c>
      <c r="F55" s="464"/>
      <c r="G55" s="464"/>
      <c r="H55" s="464">
        <f t="shared" si="9"/>
        <v>0</v>
      </c>
      <c r="I55" s="464">
        <f t="shared" si="10"/>
        <v>0</v>
      </c>
      <c r="J55" s="464">
        <f t="shared" si="11"/>
        <v>0</v>
      </c>
      <c r="K55" s="464">
        <f t="shared" si="12"/>
        <v>0</v>
      </c>
      <c r="L55" s="465">
        <v>0</v>
      </c>
      <c r="M55" s="466">
        <f t="shared" si="4"/>
        <v>0</v>
      </c>
      <c r="O55" s="451"/>
      <c r="P55" s="451"/>
      <c r="Q55" s="451"/>
    </row>
    <row r="56" spans="1:17" s="409" customFormat="1" ht="11.25">
      <c r="A56" s="460">
        <v>41</v>
      </c>
      <c r="B56" s="461">
        <v>5902012</v>
      </c>
      <c r="C56" s="462" t="s">
        <v>505</v>
      </c>
      <c r="D56" s="461" t="s">
        <v>200</v>
      </c>
      <c r="E56" s="463">
        <v>4</v>
      </c>
      <c r="F56" s="464"/>
      <c r="G56" s="464"/>
      <c r="H56" s="464">
        <f t="shared" si="9"/>
        <v>0</v>
      </c>
      <c r="I56" s="464">
        <f t="shared" si="10"/>
        <v>0</v>
      </c>
      <c r="J56" s="464">
        <f t="shared" si="11"/>
        <v>0</v>
      </c>
      <c r="K56" s="464">
        <f t="shared" si="12"/>
        <v>0</v>
      </c>
      <c r="L56" s="465">
        <v>0</v>
      </c>
      <c r="M56" s="466">
        <f t="shared" si="4"/>
        <v>0</v>
      </c>
      <c r="O56" s="451"/>
      <c r="P56" s="451"/>
      <c r="Q56" s="451"/>
    </row>
    <row r="57" spans="1:17" s="409" customFormat="1" ht="11.25">
      <c r="A57" s="460">
        <v>42</v>
      </c>
      <c r="B57" s="461">
        <v>8110150</v>
      </c>
      <c r="C57" s="462" t="s">
        <v>218</v>
      </c>
      <c r="D57" s="461" t="s">
        <v>200</v>
      </c>
      <c r="E57" s="463">
        <v>2</v>
      </c>
      <c r="F57" s="464"/>
      <c r="G57" s="464"/>
      <c r="H57" s="464">
        <f t="shared" si="9"/>
        <v>0</v>
      </c>
      <c r="I57" s="464">
        <f t="shared" si="10"/>
        <v>0</v>
      </c>
      <c r="J57" s="464">
        <f t="shared" si="11"/>
        <v>0</v>
      </c>
      <c r="K57" s="464">
        <f t="shared" si="12"/>
        <v>0</v>
      </c>
      <c r="L57" s="465">
        <v>1.85</v>
      </c>
      <c r="M57" s="466">
        <f t="shared" si="4"/>
        <v>3.7</v>
      </c>
      <c r="O57" s="451"/>
      <c r="P57" s="451"/>
      <c r="Q57" s="451"/>
    </row>
    <row r="58" spans="1:17" s="409" customFormat="1" ht="11.25">
      <c r="A58" s="460"/>
      <c r="B58" s="467"/>
      <c r="C58" s="467" t="s">
        <v>92</v>
      </c>
      <c r="D58" s="481"/>
      <c r="E58" s="482"/>
      <c r="F58" s="464"/>
      <c r="G58" s="464"/>
      <c r="H58" s="464"/>
      <c r="I58" s="464">
        <f t="shared" si="10"/>
        <v>0</v>
      </c>
      <c r="J58" s="464">
        <f t="shared" si="11"/>
        <v>0</v>
      </c>
      <c r="K58" s="464">
        <f t="shared" si="12"/>
        <v>0</v>
      </c>
      <c r="L58" s="465">
        <v>0</v>
      </c>
      <c r="M58" s="466">
        <f t="shared" si="4"/>
        <v>0</v>
      </c>
      <c r="O58" s="451"/>
      <c r="P58" s="451"/>
      <c r="Q58" s="451"/>
    </row>
    <row r="59" spans="1:17" s="409" customFormat="1" ht="11.25">
      <c r="A59" s="460">
        <v>43</v>
      </c>
      <c r="B59" s="461"/>
      <c r="C59" s="462" t="s">
        <v>222</v>
      </c>
      <c r="D59" s="461" t="s">
        <v>219</v>
      </c>
      <c r="E59" s="463">
        <v>4</v>
      </c>
      <c r="F59" s="464"/>
      <c r="G59" s="464"/>
      <c r="H59" s="464">
        <f>F59+G59</f>
        <v>0</v>
      </c>
      <c r="I59" s="464">
        <f t="shared" si="10"/>
        <v>0</v>
      </c>
      <c r="J59" s="464">
        <f t="shared" si="11"/>
        <v>0</v>
      </c>
      <c r="K59" s="464">
        <f t="shared" si="12"/>
        <v>0</v>
      </c>
      <c r="L59" s="465">
        <v>0</v>
      </c>
      <c r="M59" s="466">
        <f t="shared" si="4"/>
        <v>0</v>
      </c>
      <c r="O59" s="451"/>
      <c r="P59" s="451"/>
      <c r="Q59" s="451"/>
    </row>
    <row r="60" spans="1:17" s="409" customFormat="1" ht="11.25">
      <c r="A60" s="460">
        <v>44</v>
      </c>
      <c r="B60" s="461"/>
      <c r="C60" s="462" t="s">
        <v>223</v>
      </c>
      <c r="D60" s="461" t="s">
        <v>219</v>
      </c>
      <c r="E60" s="463">
        <v>0.2</v>
      </c>
      <c r="F60" s="464"/>
      <c r="G60" s="464"/>
      <c r="H60" s="464">
        <f>F60+G60</f>
        <v>0</v>
      </c>
      <c r="I60" s="464">
        <f t="shared" si="10"/>
        <v>0</v>
      </c>
      <c r="J60" s="464">
        <f t="shared" si="11"/>
        <v>0</v>
      </c>
      <c r="K60" s="464">
        <f t="shared" si="12"/>
        <v>0</v>
      </c>
      <c r="L60" s="465">
        <v>0</v>
      </c>
      <c r="M60" s="466">
        <f t="shared" si="4"/>
        <v>0</v>
      </c>
      <c r="O60" s="451"/>
      <c r="P60" s="451"/>
      <c r="Q60" s="451"/>
    </row>
    <row r="61" spans="1:17" s="409" customFormat="1" ht="11.25">
      <c r="A61" s="460">
        <v>45</v>
      </c>
      <c r="B61" s="475"/>
      <c r="C61" s="476" t="s">
        <v>224</v>
      </c>
      <c r="D61" s="475" t="s">
        <v>219</v>
      </c>
      <c r="E61" s="477">
        <v>1</v>
      </c>
      <c r="F61" s="478"/>
      <c r="G61" s="478"/>
      <c r="H61" s="464">
        <f>F61+G61</f>
        <v>0</v>
      </c>
      <c r="I61" s="464">
        <f t="shared" si="10"/>
        <v>0</v>
      </c>
      <c r="J61" s="464">
        <f t="shared" si="11"/>
        <v>0</v>
      </c>
      <c r="K61" s="464">
        <f t="shared" si="12"/>
        <v>0</v>
      </c>
      <c r="L61" s="465">
        <v>0</v>
      </c>
      <c r="M61" s="466">
        <f t="shared" si="4"/>
        <v>0</v>
      </c>
      <c r="O61" s="451"/>
      <c r="P61" s="451"/>
      <c r="Q61" s="451"/>
    </row>
    <row r="62" spans="1:17" s="409" customFormat="1" ht="11.25">
      <c r="A62" s="443"/>
      <c r="B62" s="444" t="s">
        <v>53</v>
      </c>
      <c r="C62" s="444" t="s">
        <v>506</v>
      </c>
      <c r="D62" s="445"/>
      <c r="E62" s="446"/>
      <c r="F62" s="479"/>
      <c r="G62" s="479"/>
      <c r="H62" s="447"/>
      <c r="I62" s="448"/>
      <c r="J62" s="448"/>
      <c r="K62" s="448"/>
      <c r="L62" s="449"/>
      <c r="M62" s="450"/>
      <c r="O62" s="451"/>
      <c r="P62" s="451"/>
      <c r="Q62" s="451"/>
    </row>
    <row r="63" spans="1:17" s="409" customFormat="1" ht="33.75">
      <c r="A63" s="460">
        <v>46</v>
      </c>
      <c r="B63" s="461"/>
      <c r="C63" s="462" t="s">
        <v>507</v>
      </c>
      <c r="D63" s="461" t="s">
        <v>200</v>
      </c>
      <c r="E63" s="463">
        <v>1</v>
      </c>
      <c r="F63" s="480"/>
      <c r="G63" s="480"/>
      <c r="H63" s="464">
        <f t="shared" ref="H63:H71" si="13">F63+G63</f>
        <v>0</v>
      </c>
      <c r="I63" s="464">
        <f t="shared" ref="I63:I71" si="14">ROUND(E63*F63,2)</f>
        <v>0</v>
      </c>
      <c r="J63" s="464">
        <f t="shared" ref="J63:J71" si="15">ROUND(E63*G63,2)</f>
        <v>0</v>
      </c>
      <c r="K63" s="464">
        <f t="shared" ref="K63:K71" si="16">ROUND(E63*H63,2)</f>
        <v>0</v>
      </c>
      <c r="L63" s="465">
        <v>31</v>
      </c>
      <c r="M63" s="466">
        <f t="shared" ref="M63:M94" si="17">ROUND(E63*L63,3)</f>
        <v>31</v>
      </c>
      <c r="O63" s="451"/>
      <c r="P63" s="451"/>
      <c r="Q63" s="451"/>
    </row>
    <row r="64" spans="1:17" s="409" customFormat="1" ht="11.25">
      <c r="A64" s="460">
        <v>46</v>
      </c>
      <c r="B64" s="461">
        <v>1112100</v>
      </c>
      <c r="C64" s="462" t="s">
        <v>204</v>
      </c>
      <c r="D64" s="461" t="s">
        <v>88</v>
      </c>
      <c r="E64" s="463">
        <v>1</v>
      </c>
      <c r="F64" s="464"/>
      <c r="G64" s="464"/>
      <c r="H64" s="464">
        <f t="shared" si="13"/>
        <v>0</v>
      </c>
      <c r="I64" s="464">
        <f t="shared" si="14"/>
        <v>0</v>
      </c>
      <c r="J64" s="464">
        <f t="shared" si="15"/>
        <v>0</v>
      </c>
      <c r="K64" s="464">
        <f t="shared" si="16"/>
        <v>0</v>
      </c>
      <c r="L64" s="465">
        <v>10.89</v>
      </c>
      <c r="M64" s="466">
        <f t="shared" si="17"/>
        <v>10.89</v>
      </c>
      <c r="O64" s="451"/>
      <c r="P64" s="451"/>
      <c r="Q64" s="451"/>
    </row>
    <row r="65" spans="1:17" s="409" customFormat="1" ht="11.25">
      <c r="A65" s="460">
        <v>47</v>
      </c>
      <c r="B65" s="461">
        <v>1312101</v>
      </c>
      <c r="C65" s="462" t="s">
        <v>508</v>
      </c>
      <c r="D65" s="461" t="s">
        <v>200</v>
      </c>
      <c r="E65" s="463">
        <v>1</v>
      </c>
      <c r="F65" s="464"/>
      <c r="G65" s="464"/>
      <c r="H65" s="464">
        <f t="shared" si="13"/>
        <v>0</v>
      </c>
      <c r="I65" s="464">
        <f t="shared" si="14"/>
        <v>0</v>
      </c>
      <c r="J65" s="464">
        <f t="shared" si="15"/>
        <v>0</v>
      </c>
      <c r="K65" s="464">
        <f t="shared" si="16"/>
        <v>0</v>
      </c>
      <c r="L65" s="465">
        <v>1.23</v>
      </c>
      <c r="M65" s="466">
        <f>ROUND(E65*L65,3)</f>
        <v>1.23</v>
      </c>
      <c r="O65" s="451"/>
      <c r="P65" s="451"/>
      <c r="Q65" s="451"/>
    </row>
    <row r="66" spans="1:17" s="409" customFormat="1" ht="11.25">
      <c r="A66" s="460">
        <v>48</v>
      </c>
      <c r="B66" s="461">
        <v>1512100</v>
      </c>
      <c r="C66" s="462" t="s">
        <v>509</v>
      </c>
      <c r="D66" s="461" t="s">
        <v>200</v>
      </c>
      <c r="E66" s="463">
        <v>1</v>
      </c>
      <c r="F66" s="464"/>
      <c r="G66" s="464"/>
      <c r="H66" s="464">
        <f t="shared" si="13"/>
        <v>0</v>
      </c>
      <c r="I66" s="464">
        <f t="shared" si="14"/>
        <v>0</v>
      </c>
      <c r="J66" s="464">
        <f t="shared" si="15"/>
        <v>0</v>
      </c>
      <c r="K66" s="464">
        <f t="shared" si="16"/>
        <v>0</v>
      </c>
      <c r="L66" s="465">
        <v>2.42</v>
      </c>
      <c r="M66" s="466">
        <f t="shared" si="17"/>
        <v>2.42</v>
      </c>
      <c r="O66" s="451"/>
      <c r="P66" s="451"/>
      <c r="Q66" s="451"/>
    </row>
    <row r="67" spans="1:17" s="409" customFormat="1" ht="11.25">
      <c r="A67" s="460">
        <v>49</v>
      </c>
      <c r="B67" s="461">
        <v>1512101</v>
      </c>
      <c r="C67" s="462" t="s">
        <v>510</v>
      </c>
      <c r="D67" s="461" t="s">
        <v>200</v>
      </c>
      <c r="E67" s="463">
        <v>2</v>
      </c>
      <c r="F67" s="464"/>
      <c r="G67" s="464"/>
      <c r="H67" s="464">
        <f t="shared" si="13"/>
        <v>0</v>
      </c>
      <c r="I67" s="464">
        <f t="shared" si="14"/>
        <v>0</v>
      </c>
      <c r="J67" s="464">
        <f t="shared" si="15"/>
        <v>0</v>
      </c>
      <c r="K67" s="464">
        <f t="shared" si="16"/>
        <v>0</v>
      </c>
      <c r="L67" s="465">
        <v>1.21</v>
      </c>
      <c r="M67" s="466">
        <f t="shared" si="17"/>
        <v>2.42</v>
      </c>
      <c r="O67" s="451"/>
      <c r="P67" s="451"/>
      <c r="Q67" s="451"/>
    </row>
    <row r="68" spans="1:17" s="409" customFormat="1" ht="11.25">
      <c r="A68" s="460">
        <v>50</v>
      </c>
      <c r="B68" s="461">
        <v>1742152</v>
      </c>
      <c r="C68" s="462" t="s">
        <v>209</v>
      </c>
      <c r="D68" s="461" t="s">
        <v>200</v>
      </c>
      <c r="E68" s="463">
        <v>1</v>
      </c>
      <c r="F68" s="464"/>
      <c r="G68" s="464"/>
      <c r="H68" s="464">
        <f t="shared" si="13"/>
        <v>0</v>
      </c>
      <c r="I68" s="464">
        <f t="shared" si="14"/>
        <v>0</v>
      </c>
      <c r="J68" s="464">
        <f t="shared" si="15"/>
        <v>0</v>
      </c>
      <c r="K68" s="464">
        <f t="shared" si="16"/>
        <v>0</v>
      </c>
      <c r="L68" s="465">
        <v>10.7</v>
      </c>
      <c r="M68" s="466">
        <f t="shared" si="17"/>
        <v>10.7</v>
      </c>
      <c r="O68" s="451"/>
      <c r="P68" s="451"/>
      <c r="Q68" s="451"/>
    </row>
    <row r="69" spans="1:17" s="409" customFormat="1" ht="11.25">
      <c r="A69" s="460">
        <v>51</v>
      </c>
      <c r="B69" s="461">
        <v>3141150</v>
      </c>
      <c r="C69" s="462" t="s">
        <v>210</v>
      </c>
      <c r="D69" s="461" t="s">
        <v>200</v>
      </c>
      <c r="E69" s="463">
        <v>2</v>
      </c>
      <c r="F69" s="464"/>
      <c r="G69" s="464"/>
      <c r="H69" s="464">
        <f t="shared" si="13"/>
        <v>0</v>
      </c>
      <c r="I69" s="464">
        <f t="shared" si="14"/>
        <v>0</v>
      </c>
      <c r="J69" s="464">
        <f t="shared" si="15"/>
        <v>0</v>
      </c>
      <c r="K69" s="464">
        <f t="shared" si="16"/>
        <v>0</v>
      </c>
      <c r="L69" s="465">
        <v>7.69</v>
      </c>
      <c r="M69" s="466">
        <f t="shared" si="17"/>
        <v>15.38</v>
      </c>
      <c r="O69" s="451"/>
      <c r="P69" s="451"/>
      <c r="Q69" s="451"/>
    </row>
    <row r="70" spans="1:17" s="409" customFormat="1" ht="11.25">
      <c r="A70" s="460">
        <v>52</v>
      </c>
      <c r="B70" s="461">
        <v>3141100</v>
      </c>
      <c r="C70" s="462" t="s">
        <v>211</v>
      </c>
      <c r="D70" s="461" t="s">
        <v>200</v>
      </c>
      <c r="E70" s="463">
        <v>3</v>
      </c>
      <c r="F70" s="464"/>
      <c r="G70" s="464"/>
      <c r="H70" s="464">
        <f t="shared" si="13"/>
        <v>0</v>
      </c>
      <c r="I70" s="464">
        <f t="shared" si="14"/>
        <v>0</v>
      </c>
      <c r="J70" s="464">
        <f t="shared" si="15"/>
        <v>0</v>
      </c>
      <c r="K70" s="464">
        <f t="shared" si="16"/>
        <v>0</v>
      </c>
      <c r="L70" s="465">
        <v>4.72</v>
      </c>
      <c r="M70" s="466">
        <f t="shared" si="17"/>
        <v>14.16</v>
      </c>
      <c r="O70" s="451"/>
      <c r="P70" s="451"/>
      <c r="Q70" s="451"/>
    </row>
    <row r="71" spans="1:17" s="409" customFormat="1" ht="11.25">
      <c r="A71" s="460">
        <v>53</v>
      </c>
      <c r="B71" s="461">
        <v>3541100</v>
      </c>
      <c r="C71" s="462" t="s">
        <v>511</v>
      </c>
      <c r="D71" s="461" t="s">
        <v>200</v>
      </c>
      <c r="E71" s="463">
        <v>1</v>
      </c>
      <c r="F71" s="464"/>
      <c r="G71" s="464"/>
      <c r="H71" s="464">
        <f t="shared" si="13"/>
        <v>0</v>
      </c>
      <c r="I71" s="464">
        <f t="shared" si="14"/>
        <v>0</v>
      </c>
      <c r="J71" s="464">
        <f t="shared" si="15"/>
        <v>0</v>
      </c>
      <c r="K71" s="464">
        <f t="shared" si="16"/>
        <v>0</v>
      </c>
      <c r="L71" s="465">
        <v>5.26</v>
      </c>
      <c r="M71" s="466">
        <f t="shared" si="17"/>
        <v>5.26</v>
      </c>
      <c r="O71" s="451"/>
      <c r="P71" s="451"/>
      <c r="Q71" s="451"/>
    </row>
    <row r="72" spans="1:17" s="409" customFormat="1" ht="45">
      <c r="A72" s="460"/>
      <c r="B72" s="461">
        <v>4000001</v>
      </c>
      <c r="C72" s="462" t="s">
        <v>212</v>
      </c>
      <c r="D72" s="461"/>
      <c r="E72" s="463"/>
      <c r="F72" s="464"/>
      <c r="G72" s="464"/>
      <c r="H72" s="464"/>
      <c r="I72" s="464"/>
      <c r="J72" s="464"/>
      <c r="K72" s="464"/>
      <c r="L72" s="465"/>
      <c r="M72" s="466">
        <f t="shared" si="17"/>
        <v>0</v>
      </c>
      <c r="O72" s="451"/>
      <c r="P72" s="451"/>
      <c r="Q72" s="451"/>
    </row>
    <row r="73" spans="1:17" s="409" customFormat="1" ht="22.5">
      <c r="A73" s="460">
        <v>54</v>
      </c>
      <c r="B73" s="461">
        <v>4040150</v>
      </c>
      <c r="C73" s="462" t="s">
        <v>202</v>
      </c>
      <c r="D73" s="461" t="s">
        <v>200</v>
      </c>
      <c r="E73" s="463">
        <v>2</v>
      </c>
      <c r="F73" s="464"/>
      <c r="G73" s="464"/>
      <c r="H73" s="464">
        <f t="shared" ref="H73:H80" si="18">F73+G73</f>
        <v>0</v>
      </c>
      <c r="I73" s="464">
        <f t="shared" ref="I73:I98" si="19">ROUND(E73*F73,2)</f>
        <v>0</v>
      </c>
      <c r="J73" s="464">
        <f t="shared" ref="J73:J98" si="20">ROUND(E73*G73,2)</f>
        <v>0</v>
      </c>
      <c r="K73" s="464">
        <f t="shared" ref="K73:K98" si="21">ROUND(E73*H73,2)</f>
        <v>0</v>
      </c>
      <c r="L73" s="465"/>
      <c r="M73" s="466">
        <f t="shared" si="17"/>
        <v>0</v>
      </c>
      <c r="O73" s="451"/>
      <c r="P73" s="451"/>
      <c r="Q73" s="451"/>
    </row>
    <row r="74" spans="1:17" s="409" customFormat="1" ht="22.5">
      <c r="A74" s="460">
        <v>55</v>
      </c>
      <c r="B74" s="461">
        <v>4040100</v>
      </c>
      <c r="C74" s="462" t="s">
        <v>213</v>
      </c>
      <c r="D74" s="461" t="s">
        <v>200</v>
      </c>
      <c r="E74" s="463">
        <v>4</v>
      </c>
      <c r="F74" s="464"/>
      <c r="G74" s="464"/>
      <c r="H74" s="464">
        <f t="shared" si="18"/>
        <v>0</v>
      </c>
      <c r="I74" s="464">
        <f t="shared" si="19"/>
        <v>0</v>
      </c>
      <c r="J74" s="464">
        <f t="shared" si="20"/>
        <v>0</v>
      </c>
      <c r="K74" s="464">
        <f t="shared" si="21"/>
        <v>0</v>
      </c>
      <c r="L74" s="465">
        <v>0</v>
      </c>
      <c r="M74" s="466">
        <f t="shared" si="17"/>
        <v>0</v>
      </c>
      <c r="O74" s="451"/>
      <c r="P74" s="451"/>
      <c r="Q74" s="451"/>
    </row>
    <row r="75" spans="1:17" s="409" customFormat="1" ht="11.25">
      <c r="A75" s="460">
        <v>56</v>
      </c>
      <c r="B75" s="461">
        <v>7020080</v>
      </c>
      <c r="C75" s="462" t="s">
        <v>201</v>
      </c>
      <c r="D75" s="461" t="s">
        <v>200</v>
      </c>
      <c r="E75" s="463">
        <v>1</v>
      </c>
      <c r="F75" s="464"/>
      <c r="G75" s="464"/>
      <c r="H75" s="464">
        <f t="shared" si="18"/>
        <v>0</v>
      </c>
      <c r="I75" s="464">
        <f t="shared" si="19"/>
        <v>0</v>
      </c>
      <c r="J75" s="464">
        <f t="shared" si="20"/>
        <v>0</v>
      </c>
      <c r="K75" s="464">
        <f t="shared" si="21"/>
        <v>0</v>
      </c>
      <c r="L75" s="465">
        <v>0</v>
      </c>
      <c r="M75" s="466">
        <f t="shared" si="17"/>
        <v>0</v>
      </c>
      <c r="O75" s="451"/>
      <c r="P75" s="451"/>
      <c r="Q75" s="451"/>
    </row>
    <row r="76" spans="1:17" s="409" customFormat="1" ht="11.25">
      <c r="A76" s="460">
        <v>57</v>
      </c>
      <c r="B76" s="461"/>
      <c r="C76" s="462" t="s">
        <v>220</v>
      </c>
      <c r="D76" s="461" t="s">
        <v>200</v>
      </c>
      <c r="E76" s="463">
        <v>2</v>
      </c>
      <c r="F76" s="464"/>
      <c r="G76" s="464"/>
      <c r="H76" s="464">
        <f t="shared" si="18"/>
        <v>0</v>
      </c>
      <c r="I76" s="464">
        <f t="shared" si="19"/>
        <v>0</v>
      </c>
      <c r="J76" s="464">
        <f t="shared" si="20"/>
        <v>0</v>
      </c>
      <c r="K76" s="464">
        <f t="shared" si="21"/>
        <v>0</v>
      </c>
      <c r="L76" s="465">
        <v>0</v>
      </c>
      <c r="M76" s="466">
        <f t="shared" si="17"/>
        <v>0</v>
      </c>
      <c r="O76" s="451"/>
      <c r="P76" s="451"/>
      <c r="Q76" s="451"/>
    </row>
    <row r="77" spans="1:17" s="409" customFormat="1" ht="11.25">
      <c r="A77" s="460"/>
      <c r="B77" s="467"/>
      <c r="C77" s="467" t="s">
        <v>512</v>
      </c>
      <c r="D77" s="481"/>
      <c r="E77" s="482"/>
      <c r="F77" s="464">
        <v>0</v>
      </c>
      <c r="G77" s="464">
        <v>0</v>
      </c>
      <c r="H77" s="464">
        <f t="shared" si="18"/>
        <v>0</v>
      </c>
      <c r="I77" s="464">
        <f t="shared" si="19"/>
        <v>0</v>
      </c>
      <c r="J77" s="464">
        <f t="shared" si="20"/>
        <v>0</v>
      </c>
      <c r="K77" s="464">
        <f t="shared" si="21"/>
        <v>0</v>
      </c>
      <c r="L77" s="465">
        <v>0</v>
      </c>
      <c r="M77" s="466">
        <f t="shared" si="17"/>
        <v>0</v>
      </c>
      <c r="O77" s="451"/>
      <c r="P77" s="451"/>
      <c r="Q77" s="451"/>
    </row>
    <row r="78" spans="1:17" s="409" customFormat="1" ht="11.25">
      <c r="A78" s="460">
        <v>58</v>
      </c>
      <c r="B78" s="461">
        <v>5100050</v>
      </c>
      <c r="C78" s="462" t="s">
        <v>214</v>
      </c>
      <c r="D78" s="461" t="s">
        <v>88</v>
      </c>
      <c r="E78" s="463">
        <v>4</v>
      </c>
      <c r="F78" s="464"/>
      <c r="G78" s="464"/>
      <c r="H78" s="464">
        <f t="shared" si="18"/>
        <v>0</v>
      </c>
      <c r="I78" s="464">
        <f t="shared" si="19"/>
        <v>0</v>
      </c>
      <c r="J78" s="464">
        <f t="shared" si="20"/>
        <v>0</v>
      </c>
      <c r="K78" s="464">
        <f t="shared" si="21"/>
        <v>0</v>
      </c>
      <c r="L78" s="465">
        <v>3.77</v>
      </c>
      <c r="M78" s="466">
        <f t="shared" si="17"/>
        <v>15.08</v>
      </c>
      <c r="O78" s="451"/>
      <c r="P78" s="451"/>
      <c r="Q78" s="451"/>
    </row>
    <row r="79" spans="1:17" s="409" customFormat="1" ht="11.25">
      <c r="A79" s="460">
        <v>59</v>
      </c>
      <c r="B79" s="461"/>
      <c r="C79" s="462" t="s">
        <v>513</v>
      </c>
      <c r="D79" s="461" t="s">
        <v>219</v>
      </c>
      <c r="E79" s="463">
        <v>1</v>
      </c>
      <c r="F79" s="464"/>
      <c r="G79" s="464"/>
      <c r="H79" s="464">
        <f t="shared" si="18"/>
        <v>0</v>
      </c>
      <c r="I79" s="464">
        <f t="shared" si="19"/>
        <v>0</v>
      </c>
      <c r="J79" s="464">
        <f t="shared" si="20"/>
        <v>0</v>
      </c>
      <c r="K79" s="464">
        <f t="shared" si="21"/>
        <v>0</v>
      </c>
      <c r="L79" s="465">
        <v>6.5</v>
      </c>
      <c r="M79" s="466">
        <f t="shared" si="17"/>
        <v>6.5</v>
      </c>
      <c r="O79" s="451"/>
      <c r="P79" s="451"/>
      <c r="Q79" s="451"/>
    </row>
    <row r="80" spans="1:17" s="409" customFormat="1" ht="11.25">
      <c r="A80" s="460">
        <v>60</v>
      </c>
      <c r="B80" s="461"/>
      <c r="C80" s="462" t="s">
        <v>514</v>
      </c>
      <c r="D80" s="461" t="s">
        <v>200</v>
      </c>
      <c r="E80" s="463">
        <v>1</v>
      </c>
      <c r="F80" s="464"/>
      <c r="G80" s="464"/>
      <c r="H80" s="464">
        <f t="shared" si="18"/>
        <v>0</v>
      </c>
      <c r="I80" s="464">
        <f t="shared" si="19"/>
        <v>0</v>
      </c>
      <c r="J80" s="464">
        <f t="shared" si="20"/>
        <v>0</v>
      </c>
      <c r="K80" s="464">
        <f t="shared" si="21"/>
        <v>0</v>
      </c>
      <c r="L80" s="465">
        <v>0</v>
      </c>
      <c r="M80" s="466">
        <f t="shared" si="17"/>
        <v>0</v>
      </c>
      <c r="O80" s="451"/>
      <c r="P80" s="451"/>
      <c r="Q80" s="451"/>
    </row>
    <row r="81" spans="1:17" s="409" customFormat="1" ht="11.25">
      <c r="A81" s="460"/>
      <c r="B81" s="461"/>
      <c r="C81" s="467" t="s">
        <v>92</v>
      </c>
      <c r="D81" s="481"/>
      <c r="E81" s="482"/>
      <c r="F81" s="464"/>
      <c r="G81" s="464"/>
      <c r="H81" s="464"/>
      <c r="I81" s="464">
        <f t="shared" si="19"/>
        <v>0</v>
      </c>
      <c r="J81" s="464">
        <f t="shared" si="20"/>
        <v>0</v>
      </c>
      <c r="K81" s="464">
        <f t="shared" si="21"/>
        <v>0</v>
      </c>
      <c r="L81" s="465">
        <v>0</v>
      </c>
      <c r="M81" s="466">
        <f t="shared" si="17"/>
        <v>0</v>
      </c>
      <c r="O81" s="451"/>
      <c r="P81" s="451"/>
      <c r="Q81" s="451"/>
    </row>
    <row r="82" spans="1:17" s="409" customFormat="1" ht="11.25">
      <c r="A82" s="460">
        <v>61</v>
      </c>
      <c r="B82" s="467"/>
      <c r="C82" s="462" t="s">
        <v>222</v>
      </c>
      <c r="D82" s="461" t="s">
        <v>219</v>
      </c>
      <c r="E82" s="463">
        <v>1</v>
      </c>
      <c r="F82" s="464"/>
      <c r="G82" s="464"/>
      <c r="H82" s="464">
        <f>F82+G82</f>
        <v>0</v>
      </c>
      <c r="I82" s="464">
        <f t="shared" si="19"/>
        <v>0</v>
      </c>
      <c r="J82" s="464">
        <f t="shared" si="20"/>
        <v>0</v>
      </c>
      <c r="K82" s="464">
        <f t="shared" si="21"/>
        <v>0</v>
      </c>
      <c r="L82" s="465">
        <v>0</v>
      </c>
      <c r="M82" s="466">
        <f t="shared" si="17"/>
        <v>0</v>
      </c>
      <c r="O82" s="451"/>
      <c r="P82" s="451"/>
      <c r="Q82" s="451"/>
    </row>
    <row r="83" spans="1:17" s="409" customFormat="1" ht="11.25">
      <c r="A83" s="460">
        <v>62</v>
      </c>
      <c r="B83" s="461"/>
      <c r="C83" s="462" t="s">
        <v>223</v>
      </c>
      <c r="D83" s="461" t="s">
        <v>219</v>
      </c>
      <c r="E83" s="463">
        <v>0.1</v>
      </c>
      <c r="F83" s="464"/>
      <c r="G83" s="464"/>
      <c r="H83" s="464">
        <f>F83+G83</f>
        <v>0</v>
      </c>
      <c r="I83" s="464">
        <f t="shared" si="19"/>
        <v>0</v>
      </c>
      <c r="J83" s="464">
        <f t="shared" si="20"/>
        <v>0</v>
      </c>
      <c r="K83" s="464">
        <f t="shared" si="21"/>
        <v>0</v>
      </c>
      <c r="L83" s="465">
        <v>0</v>
      </c>
      <c r="M83" s="466">
        <f t="shared" si="17"/>
        <v>0</v>
      </c>
      <c r="O83" s="451"/>
      <c r="P83" s="451"/>
      <c r="Q83" s="451"/>
    </row>
    <row r="84" spans="1:17" s="409" customFormat="1" ht="11.25">
      <c r="A84" s="460">
        <v>63</v>
      </c>
      <c r="B84" s="461"/>
      <c r="C84" s="476" t="s">
        <v>224</v>
      </c>
      <c r="D84" s="475" t="s">
        <v>219</v>
      </c>
      <c r="E84" s="477">
        <v>1</v>
      </c>
      <c r="F84" s="478"/>
      <c r="G84" s="478"/>
      <c r="H84" s="464">
        <f>F84+G84</f>
        <v>0</v>
      </c>
      <c r="I84" s="464">
        <f t="shared" si="19"/>
        <v>0</v>
      </c>
      <c r="J84" s="464">
        <f t="shared" si="20"/>
        <v>0</v>
      </c>
      <c r="K84" s="464">
        <f t="shared" si="21"/>
        <v>0</v>
      </c>
      <c r="L84" s="465"/>
      <c r="M84" s="466">
        <f t="shared" si="17"/>
        <v>0</v>
      </c>
      <c r="O84" s="451"/>
      <c r="P84" s="451"/>
      <c r="Q84" s="451"/>
    </row>
    <row r="85" spans="1:17" s="409" customFormat="1" ht="11.25">
      <c r="A85" s="443"/>
      <c r="B85" s="444" t="s">
        <v>72</v>
      </c>
      <c r="C85" s="444" t="s">
        <v>226</v>
      </c>
      <c r="D85" s="445"/>
      <c r="E85" s="446"/>
      <c r="F85" s="479"/>
      <c r="G85" s="479"/>
      <c r="H85" s="447"/>
      <c r="I85" s="448">
        <f t="shared" si="19"/>
        <v>0</v>
      </c>
      <c r="J85" s="448">
        <f t="shared" si="20"/>
        <v>0</v>
      </c>
      <c r="K85" s="448">
        <f t="shared" si="21"/>
        <v>0</v>
      </c>
      <c r="L85" s="449">
        <v>0</v>
      </c>
      <c r="M85" s="450">
        <f t="shared" si="17"/>
        <v>0</v>
      </c>
      <c r="O85" s="451"/>
      <c r="P85" s="451"/>
      <c r="Q85" s="451"/>
    </row>
    <row r="86" spans="1:17" s="409" customFormat="1" ht="11.25">
      <c r="A86" s="460">
        <v>64</v>
      </c>
      <c r="B86" s="467"/>
      <c r="C86" s="454" t="s">
        <v>227</v>
      </c>
      <c r="D86" s="453" t="s">
        <v>225</v>
      </c>
      <c r="E86" s="455">
        <v>1</v>
      </c>
      <c r="F86" s="480">
        <v>0</v>
      </c>
      <c r="G86" s="480"/>
      <c r="H86" s="464">
        <f t="shared" ref="H86:H93" si="22">F86+G86</f>
        <v>0</v>
      </c>
      <c r="I86" s="464">
        <f t="shared" si="19"/>
        <v>0</v>
      </c>
      <c r="J86" s="464">
        <f t="shared" si="20"/>
        <v>0</v>
      </c>
      <c r="K86" s="464">
        <f t="shared" si="21"/>
        <v>0</v>
      </c>
      <c r="L86" s="465">
        <v>0</v>
      </c>
      <c r="M86" s="466">
        <f t="shared" si="17"/>
        <v>0</v>
      </c>
      <c r="O86" s="451"/>
      <c r="P86" s="451"/>
      <c r="Q86" s="451"/>
    </row>
    <row r="87" spans="1:17" s="409" customFormat="1" ht="11.25">
      <c r="A87" s="460">
        <v>65</v>
      </c>
      <c r="B87" s="461"/>
      <c r="C87" s="462" t="s">
        <v>228</v>
      </c>
      <c r="D87" s="461" t="s">
        <v>225</v>
      </c>
      <c r="E87" s="463">
        <v>1</v>
      </c>
      <c r="F87" s="464">
        <v>0</v>
      </c>
      <c r="G87" s="464"/>
      <c r="H87" s="464">
        <f t="shared" si="22"/>
        <v>0</v>
      </c>
      <c r="I87" s="464">
        <f t="shared" si="19"/>
        <v>0</v>
      </c>
      <c r="J87" s="464">
        <f t="shared" si="20"/>
        <v>0</v>
      </c>
      <c r="K87" s="464">
        <f t="shared" si="21"/>
        <v>0</v>
      </c>
      <c r="L87" s="465">
        <v>0</v>
      </c>
      <c r="M87" s="466">
        <f t="shared" si="17"/>
        <v>0</v>
      </c>
      <c r="O87" s="451"/>
      <c r="P87" s="451"/>
      <c r="Q87" s="451"/>
    </row>
    <row r="88" spans="1:17" s="409" customFormat="1" ht="11.25">
      <c r="A88" s="460">
        <v>66</v>
      </c>
      <c r="B88" s="461"/>
      <c r="C88" s="462" t="s">
        <v>229</v>
      </c>
      <c r="D88" s="461" t="s">
        <v>225</v>
      </c>
      <c r="E88" s="463">
        <v>1</v>
      </c>
      <c r="F88" s="464">
        <v>0</v>
      </c>
      <c r="G88" s="464"/>
      <c r="H88" s="464">
        <f t="shared" si="22"/>
        <v>0</v>
      </c>
      <c r="I88" s="464">
        <f t="shared" si="19"/>
        <v>0</v>
      </c>
      <c r="J88" s="464">
        <f t="shared" si="20"/>
        <v>0</v>
      </c>
      <c r="K88" s="464">
        <f t="shared" si="21"/>
        <v>0</v>
      </c>
      <c r="L88" s="465"/>
      <c r="M88" s="466">
        <f t="shared" si="17"/>
        <v>0</v>
      </c>
      <c r="O88" s="451"/>
      <c r="P88" s="451"/>
      <c r="Q88" s="451"/>
    </row>
    <row r="89" spans="1:17" s="409" customFormat="1" ht="11.25">
      <c r="A89" s="460">
        <v>67</v>
      </c>
      <c r="B89" s="461"/>
      <c r="C89" s="462" t="s">
        <v>230</v>
      </c>
      <c r="D89" s="461" t="s">
        <v>225</v>
      </c>
      <c r="E89" s="463">
        <v>1</v>
      </c>
      <c r="F89" s="464">
        <v>0</v>
      </c>
      <c r="G89" s="464"/>
      <c r="H89" s="464">
        <f t="shared" si="22"/>
        <v>0</v>
      </c>
      <c r="I89" s="464">
        <f t="shared" si="19"/>
        <v>0</v>
      </c>
      <c r="J89" s="464">
        <f t="shared" si="20"/>
        <v>0</v>
      </c>
      <c r="K89" s="464">
        <f t="shared" si="21"/>
        <v>0</v>
      </c>
      <c r="L89" s="465"/>
      <c r="M89" s="466">
        <f t="shared" si="17"/>
        <v>0</v>
      </c>
      <c r="O89" s="451"/>
      <c r="P89" s="451"/>
      <c r="Q89" s="451"/>
    </row>
    <row r="90" spans="1:17" s="409" customFormat="1" ht="11.25">
      <c r="A90" s="460">
        <v>68</v>
      </c>
      <c r="B90" s="461"/>
      <c r="C90" s="462" t="s">
        <v>231</v>
      </c>
      <c r="D90" s="461" t="s">
        <v>225</v>
      </c>
      <c r="E90" s="463">
        <v>1</v>
      </c>
      <c r="F90" s="464">
        <v>0</v>
      </c>
      <c r="G90" s="464"/>
      <c r="H90" s="464">
        <f t="shared" si="22"/>
        <v>0</v>
      </c>
      <c r="I90" s="464">
        <f t="shared" si="19"/>
        <v>0</v>
      </c>
      <c r="J90" s="464">
        <f t="shared" si="20"/>
        <v>0</v>
      </c>
      <c r="K90" s="464">
        <f t="shared" si="21"/>
        <v>0</v>
      </c>
      <c r="L90" s="465"/>
      <c r="M90" s="466">
        <f t="shared" si="17"/>
        <v>0</v>
      </c>
      <c r="O90" s="451"/>
      <c r="P90" s="451"/>
      <c r="Q90" s="451"/>
    </row>
    <row r="91" spans="1:17" s="409" customFormat="1" ht="11.25">
      <c r="A91" s="460">
        <v>69</v>
      </c>
      <c r="B91" s="461"/>
      <c r="C91" s="462" t="s">
        <v>164</v>
      </c>
      <c r="D91" s="461" t="s">
        <v>225</v>
      </c>
      <c r="E91" s="463">
        <v>1</v>
      </c>
      <c r="F91" s="464">
        <v>0</v>
      </c>
      <c r="G91" s="464"/>
      <c r="H91" s="464">
        <f t="shared" si="22"/>
        <v>0</v>
      </c>
      <c r="I91" s="464">
        <f t="shared" si="19"/>
        <v>0</v>
      </c>
      <c r="J91" s="464">
        <f t="shared" si="20"/>
        <v>0</v>
      </c>
      <c r="K91" s="464">
        <f t="shared" si="21"/>
        <v>0</v>
      </c>
      <c r="L91" s="465">
        <v>0</v>
      </c>
      <c r="M91" s="466">
        <f t="shared" si="17"/>
        <v>0</v>
      </c>
      <c r="O91" s="451"/>
      <c r="P91" s="451"/>
      <c r="Q91" s="451"/>
    </row>
    <row r="92" spans="1:17" s="409" customFormat="1" ht="11.25">
      <c r="A92" s="460">
        <v>70</v>
      </c>
      <c r="B92" s="461"/>
      <c r="C92" s="462" t="s">
        <v>232</v>
      </c>
      <c r="D92" s="461" t="s">
        <v>225</v>
      </c>
      <c r="E92" s="463">
        <v>1</v>
      </c>
      <c r="F92" s="464">
        <v>0</v>
      </c>
      <c r="G92" s="464"/>
      <c r="H92" s="464">
        <f t="shared" si="22"/>
        <v>0</v>
      </c>
      <c r="I92" s="464">
        <f t="shared" si="19"/>
        <v>0</v>
      </c>
      <c r="J92" s="464">
        <f t="shared" si="20"/>
        <v>0</v>
      </c>
      <c r="K92" s="464">
        <f t="shared" si="21"/>
        <v>0</v>
      </c>
      <c r="L92" s="465"/>
      <c r="M92" s="466">
        <f t="shared" si="17"/>
        <v>0</v>
      </c>
      <c r="O92" s="451"/>
      <c r="P92" s="451"/>
      <c r="Q92" s="451"/>
    </row>
    <row r="93" spans="1:17" s="409" customFormat="1" ht="11.25">
      <c r="A93" s="468">
        <v>71</v>
      </c>
      <c r="B93" s="469"/>
      <c r="C93" s="470" t="s">
        <v>233</v>
      </c>
      <c r="D93" s="469" t="s">
        <v>225</v>
      </c>
      <c r="E93" s="471">
        <v>1</v>
      </c>
      <c r="F93" s="464">
        <v>0</v>
      </c>
      <c r="G93" s="464"/>
      <c r="H93" s="464">
        <f t="shared" si="22"/>
        <v>0</v>
      </c>
      <c r="I93" s="464">
        <f t="shared" si="19"/>
        <v>0</v>
      </c>
      <c r="J93" s="464">
        <f t="shared" si="20"/>
        <v>0</v>
      </c>
      <c r="K93" s="464">
        <f t="shared" si="21"/>
        <v>0</v>
      </c>
      <c r="L93" s="472"/>
      <c r="M93" s="473">
        <f t="shared" si="17"/>
        <v>0</v>
      </c>
      <c r="O93" s="451"/>
      <c r="P93" s="451"/>
      <c r="Q93" s="451"/>
    </row>
    <row r="94" spans="1:17" s="409" customFormat="1" ht="11.25">
      <c r="A94" s="483"/>
      <c r="B94" s="484" t="s">
        <v>234</v>
      </c>
      <c r="C94" s="484" t="s">
        <v>54</v>
      </c>
      <c r="D94" s="485"/>
      <c r="E94" s="486"/>
      <c r="F94" s="487"/>
      <c r="G94" s="487"/>
      <c r="H94" s="487"/>
      <c r="I94" s="487">
        <f t="shared" si="19"/>
        <v>0</v>
      </c>
      <c r="J94" s="487">
        <f t="shared" si="20"/>
        <v>0</v>
      </c>
      <c r="K94" s="487">
        <f t="shared" si="21"/>
        <v>0</v>
      </c>
      <c r="L94" s="488"/>
      <c r="M94" s="489">
        <f t="shared" si="17"/>
        <v>0</v>
      </c>
      <c r="O94" s="451"/>
      <c r="P94" s="451"/>
      <c r="Q94" s="451"/>
    </row>
    <row r="95" spans="1:17" s="409" customFormat="1" ht="11.25">
      <c r="A95" s="490"/>
      <c r="B95" s="491" t="s">
        <v>234</v>
      </c>
      <c r="C95" s="491" t="s">
        <v>54</v>
      </c>
      <c r="D95" s="492"/>
      <c r="E95" s="493"/>
      <c r="F95" s="494"/>
      <c r="G95" s="494"/>
      <c r="H95" s="494"/>
      <c r="I95" s="494">
        <f t="shared" si="19"/>
        <v>0</v>
      </c>
      <c r="J95" s="494">
        <f t="shared" si="20"/>
        <v>0</v>
      </c>
      <c r="K95" s="494">
        <f t="shared" si="21"/>
        <v>0</v>
      </c>
      <c r="L95" s="495"/>
      <c r="M95" s="496"/>
      <c r="O95" s="451"/>
      <c r="P95" s="451"/>
      <c r="Q95" s="451"/>
    </row>
    <row r="96" spans="1:17" s="409" customFormat="1" ht="11.25">
      <c r="A96" s="452">
        <v>72</v>
      </c>
      <c r="B96" s="497" t="s">
        <v>235</v>
      </c>
      <c r="C96" s="498" t="s">
        <v>9</v>
      </c>
      <c r="D96" s="497" t="s">
        <v>7</v>
      </c>
      <c r="E96" s="499">
        <v>3</v>
      </c>
      <c r="F96" s="480">
        <v>0</v>
      </c>
      <c r="G96" s="480"/>
      <c r="H96" s="464">
        <f>F96+G96</f>
        <v>0</v>
      </c>
      <c r="I96" s="464">
        <f t="shared" si="19"/>
        <v>0</v>
      </c>
      <c r="J96" s="464">
        <f t="shared" si="20"/>
        <v>0</v>
      </c>
      <c r="K96" s="464">
        <f t="shared" si="21"/>
        <v>0</v>
      </c>
      <c r="L96" s="500"/>
      <c r="M96" s="459"/>
      <c r="O96" s="451"/>
      <c r="P96" s="451"/>
      <c r="Q96" s="451"/>
    </row>
    <row r="97" spans="1:17" s="409" customFormat="1" ht="11.25">
      <c r="A97" s="460">
        <v>73</v>
      </c>
      <c r="B97" s="501" t="s">
        <v>236</v>
      </c>
      <c r="C97" s="502" t="s">
        <v>63</v>
      </c>
      <c r="D97" s="501" t="s">
        <v>7</v>
      </c>
      <c r="E97" s="503">
        <v>2</v>
      </c>
      <c r="F97" s="464">
        <v>0</v>
      </c>
      <c r="G97" s="464"/>
      <c r="H97" s="464">
        <f>F97+G97</f>
        <v>0</v>
      </c>
      <c r="I97" s="464">
        <f t="shared" si="19"/>
        <v>0</v>
      </c>
      <c r="J97" s="464">
        <f t="shared" si="20"/>
        <v>0</v>
      </c>
      <c r="K97" s="464">
        <f t="shared" si="21"/>
        <v>0</v>
      </c>
      <c r="L97" s="465"/>
      <c r="M97" s="466"/>
      <c r="O97" s="451"/>
      <c r="P97" s="451"/>
      <c r="Q97" s="451"/>
    </row>
    <row r="98" spans="1:17" s="409" customFormat="1" ht="11.25">
      <c r="A98" s="460">
        <v>74</v>
      </c>
      <c r="B98" s="501" t="s">
        <v>237</v>
      </c>
      <c r="C98" s="502" t="s">
        <v>10</v>
      </c>
      <c r="D98" s="501" t="s">
        <v>7</v>
      </c>
      <c r="E98" s="503">
        <v>5</v>
      </c>
      <c r="F98" s="464">
        <v>0</v>
      </c>
      <c r="G98" s="464"/>
      <c r="H98" s="464">
        <f>F98+G98</f>
        <v>0</v>
      </c>
      <c r="I98" s="464">
        <f t="shared" si="19"/>
        <v>0</v>
      </c>
      <c r="J98" s="464">
        <f t="shared" si="20"/>
        <v>0</v>
      </c>
      <c r="K98" s="464">
        <f t="shared" si="21"/>
        <v>0</v>
      </c>
      <c r="L98" s="465"/>
      <c r="M98" s="466"/>
      <c r="O98" s="451"/>
      <c r="P98" s="451"/>
      <c r="Q98" s="451"/>
    </row>
    <row r="99" spans="1:17" ht="11.25">
      <c r="O99" s="451"/>
      <c r="P99" s="451"/>
      <c r="Q99" s="451"/>
    </row>
    <row r="100" spans="1:17" ht="11.25">
      <c r="O100" s="451"/>
      <c r="P100" s="451"/>
      <c r="Q100" s="451"/>
    </row>
    <row r="101" spans="1:17" ht="11.25">
      <c r="O101" s="451"/>
      <c r="P101" s="451"/>
      <c r="Q101" s="451"/>
    </row>
    <row r="102" spans="1:17" ht="11.25">
      <c r="O102" s="451"/>
      <c r="P102" s="451"/>
      <c r="Q102" s="451"/>
    </row>
    <row r="103" spans="1:17" ht="11.25">
      <c r="O103" s="451"/>
      <c r="P103" s="451"/>
      <c r="Q103" s="451"/>
    </row>
    <row r="104" spans="1:17" ht="11.25">
      <c r="O104" s="451"/>
      <c r="P104" s="451"/>
      <c r="Q104" s="451"/>
    </row>
    <row r="105" spans="1:17" ht="11.25">
      <c r="O105" s="451"/>
      <c r="P105" s="451"/>
      <c r="Q105" s="451"/>
    </row>
    <row r="106" spans="1:17" ht="11.25">
      <c r="O106" s="451"/>
      <c r="P106" s="451"/>
      <c r="Q106" s="451"/>
    </row>
    <row r="107" spans="1:17" ht="11.25">
      <c r="O107" s="451"/>
      <c r="P107" s="451"/>
      <c r="Q107" s="451"/>
    </row>
    <row r="108" spans="1:17" ht="11.25">
      <c r="O108" s="451"/>
      <c r="P108" s="451"/>
      <c r="Q108" s="451"/>
    </row>
    <row r="109" spans="1:17" ht="11.25">
      <c r="O109" s="451"/>
      <c r="P109" s="451"/>
      <c r="Q109" s="451"/>
    </row>
    <row r="110" spans="1:17" ht="11.25">
      <c r="O110" s="451"/>
      <c r="P110" s="451"/>
      <c r="Q110" s="451"/>
    </row>
    <row r="111" spans="1:17" ht="11.25">
      <c r="O111" s="451"/>
      <c r="P111" s="451"/>
      <c r="Q111" s="451"/>
    </row>
    <row r="112" spans="1:17" ht="11.25">
      <c r="O112" s="451"/>
      <c r="P112" s="451"/>
      <c r="Q112" s="451"/>
    </row>
    <row r="113" spans="15:17" ht="11.25">
      <c r="O113" s="451"/>
      <c r="P113" s="451"/>
      <c r="Q113" s="451"/>
    </row>
    <row r="114" spans="15:17" ht="11.25">
      <c r="O114" s="451"/>
      <c r="P114" s="451"/>
      <c r="Q114" s="451"/>
    </row>
    <row r="115" spans="15:17" ht="11.25">
      <c r="O115" s="451"/>
      <c r="P115" s="451"/>
      <c r="Q115" s="451"/>
    </row>
    <row r="116" spans="15:17" ht="11.25">
      <c r="O116" s="451"/>
      <c r="P116" s="451"/>
      <c r="Q116" s="451"/>
    </row>
    <row r="117" spans="15:17" ht="11.25">
      <c r="O117" s="451"/>
      <c r="P117" s="451"/>
      <c r="Q117" s="451"/>
    </row>
    <row r="118" spans="15:17" ht="11.25">
      <c r="O118" s="451"/>
      <c r="P118" s="451"/>
      <c r="Q118" s="451"/>
    </row>
    <row r="119" spans="15:17" ht="11.25">
      <c r="O119" s="451"/>
      <c r="P119" s="451"/>
      <c r="Q119" s="451"/>
    </row>
    <row r="120" spans="15:17" ht="11.25">
      <c r="O120" s="451"/>
      <c r="P120" s="451"/>
      <c r="Q120" s="451"/>
    </row>
    <row r="121" spans="15:17" ht="11.25">
      <c r="O121" s="451"/>
      <c r="P121" s="451"/>
      <c r="Q121" s="451"/>
    </row>
    <row r="122" spans="15:17" ht="11.25">
      <c r="O122" s="451"/>
      <c r="P122" s="451"/>
      <c r="Q122" s="451"/>
    </row>
    <row r="123" spans="15:17" ht="11.25">
      <c r="O123" s="451"/>
      <c r="P123" s="451"/>
      <c r="Q123" s="451"/>
    </row>
    <row r="124" spans="15:17" ht="11.25">
      <c r="O124" s="451"/>
      <c r="P124" s="451"/>
      <c r="Q124" s="451"/>
    </row>
    <row r="125" spans="15:17" ht="11.25">
      <c r="O125" s="451"/>
      <c r="P125" s="451"/>
      <c r="Q125" s="451"/>
    </row>
    <row r="126" spans="15:17" ht="11.25">
      <c r="O126" s="451"/>
      <c r="P126" s="451"/>
      <c r="Q126" s="451"/>
    </row>
    <row r="127" spans="15:17" ht="11.25">
      <c r="O127" s="451"/>
      <c r="P127" s="451"/>
      <c r="Q127" s="451"/>
    </row>
    <row r="128" spans="15:17" ht="11.25">
      <c r="O128" s="451"/>
      <c r="P128" s="451"/>
      <c r="Q128" s="451"/>
    </row>
    <row r="129" spans="15:17" ht="11.25">
      <c r="O129" s="451"/>
      <c r="P129" s="451"/>
      <c r="Q129" s="451"/>
    </row>
    <row r="130" spans="15:17" ht="11.25">
      <c r="O130" s="451"/>
      <c r="P130" s="451"/>
      <c r="Q130" s="451"/>
    </row>
    <row r="131" spans="15:17" ht="11.25">
      <c r="O131" s="451"/>
      <c r="P131" s="451"/>
      <c r="Q131" s="451"/>
    </row>
    <row r="132" spans="15:17" ht="11.25">
      <c r="O132" s="451"/>
      <c r="P132" s="451"/>
      <c r="Q132" s="451"/>
    </row>
    <row r="133" spans="15:17" ht="11.25">
      <c r="O133" s="451"/>
      <c r="P133" s="451"/>
      <c r="Q133" s="451"/>
    </row>
    <row r="134" spans="15:17" ht="11.25">
      <c r="O134" s="451"/>
      <c r="P134" s="451"/>
      <c r="Q134" s="451"/>
    </row>
    <row r="135" spans="15:17" ht="11.25">
      <c r="O135" s="451"/>
      <c r="P135" s="451"/>
      <c r="Q135" s="451"/>
    </row>
    <row r="136" spans="15:17" ht="11.25">
      <c r="O136" s="451"/>
      <c r="P136" s="451"/>
      <c r="Q136" s="451"/>
    </row>
    <row r="137" spans="15:17" ht="11.25">
      <c r="O137" s="451"/>
      <c r="P137" s="451"/>
      <c r="Q137" s="451"/>
    </row>
    <row r="138" spans="15:17" ht="11.25">
      <c r="O138" s="451"/>
      <c r="P138" s="451"/>
      <c r="Q138" s="451"/>
    </row>
    <row r="139" spans="15:17" ht="11.25">
      <c r="O139" s="451"/>
      <c r="P139" s="451"/>
      <c r="Q139" s="451"/>
    </row>
    <row r="140" spans="15:17" ht="11.25">
      <c r="O140" s="451"/>
      <c r="P140" s="451"/>
      <c r="Q140" s="451"/>
    </row>
    <row r="141" spans="15:17" ht="11.25">
      <c r="O141" s="451"/>
      <c r="P141" s="451"/>
      <c r="Q141" s="451"/>
    </row>
    <row r="142" spans="15:17" ht="11.25">
      <c r="O142" s="451"/>
      <c r="P142" s="451"/>
      <c r="Q142" s="451"/>
    </row>
    <row r="143" spans="15:17" ht="11.25">
      <c r="O143" s="451"/>
      <c r="P143" s="451"/>
      <c r="Q143" s="451"/>
    </row>
    <row r="144" spans="15:17" ht="11.25">
      <c r="O144" s="451"/>
      <c r="P144" s="451"/>
      <c r="Q144" s="451"/>
    </row>
    <row r="145" spans="15:17" ht="11.25">
      <c r="O145" s="451"/>
      <c r="P145" s="451"/>
      <c r="Q145" s="451"/>
    </row>
  </sheetData>
  <conditionalFormatting sqref="K11:K40 K42:K98 F11:G93 F96:G98">
    <cfRule type="cellIs" dxfId="2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76" fitToHeight="3" orientation="landscape" blackAndWhite="1" r:id="rId1"/>
  <headerFooter alignWithMargins="0">
    <oddFooter>&amp;RStrana &amp;P (&amp;N)</oddFooter>
  </headerFooter>
  <rowBreaks count="1" manualBreakCount="1">
    <brk id="3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Normal="70" zoomScaleSheetLayoutView="100" workbookViewId="0">
      <selection activeCell="G18" sqref="G18"/>
    </sheetView>
  </sheetViews>
  <sheetFormatPr defaultColWidth="9" defaultRowHeight="15"/>
  <cols>
    <col min="1" max="1" width="4.140625" style="789" customWidth="1"/>
    <col min="2" max="2" width="12.85546875" style="713" customWidth="1"/>
    <col min="3" max="3" width="48" style="713" customWidth="1"/>
    <col min="4" max="4" width="5.28515625" style="790" customWidth="1"/>
    <col min="5" max="5" width="11.5703125" style="791" customWidth="1"/>
    <col min="6" max="6" width="11" style="792" customWidth="1"/>
    <col min="7" max="7" width="12" style="792" customWidth="1"/>
    <col min="8" max="13" width="11.85546875" style="793" customWidth="1"/>
    <col min="14" max="256" width="9" style="760"/>
    <col min="257" max="257" width="4.140625" style="760" customWidth="1"/>
    <col min="258" max="258" width="12.85546875" style="760" customWidth="1"/>
    <col min="259" max="259" width="48" style="760" customWidth="1"/>
    <col min="260" max="260" width="5.28515625" style="760" customWidth="1"/>
    <col min="261" max="261" width="11.5703125" style="760" customWidth="1"/>
    <col min="262" max="262" width="11" style="760" customWidth="1"/>
    <col min="263" max="263" width="12" style="760" customWidth="1"/>
    <col min="264" max="269" width="11.85546875" style="760" customWidth="1"/>
    <col min="270" max="512" width="9" style="760"/>
    <col min="513" max="513" width="4.140625" style="760" customWidth="1"/>
    <col min="514" max="514" width="12.85546875" style="760" customWidth="1"/>
    <col min="515" max="515" width="48" style="760" customWidth="1"/>
    <col min="516" max="516" width="5.28515625" style="760" customWidth="1"/>
    <col min="517" max="517" width="11.5703125" style="760" customWidth="1"/>
    <col min="518" max="518" width="11" style="760" customWidth="1"/>
    <col min="519" max="519" width="12" style="760" customWidth="1"/>
    <col min="520" max="525" width="11.85546875" style="760" customWidth="1"/>
    <col min="526" max="768" width="9" style="760"/>
    <col min="769" max="769" width="4.140625" style="760" customWidth="1"/>
    <col min="770" max="770" width="12.85546875" style="760" customWidth="1"/>
    <col min="771" max="771" width="48" style="760" customWidth="1"/>
    <col min="772" max="772" width="5.28515625" style="760" customWidth="1"/>
    <col min="773" max="773" width="11.5703125" style="760" customWidth="1"/>
    <col min="774" max="774" width="11" style="760" customWidth="1"/>
    <col min="775" max="775" width="12" style="760" customWidth="1"/>
    <col min="776" max="781" width="11.85546875" style="760" customWidth="1"/>
    <col min="782" max="1024" width="9" style="760"/>
    <col min="1025" max="1025" width="4.140625" style="760" customWidth="1"/>
    <col min="1026" max="1026" width="12.85546875" style="760" customWidth="1"/>
    <col min="1027" max="1027" width="48" style="760" customWidth="1"/>
    <col min="1028" max="1028" width="5.28515625" style="760" customWidth="1"/>
    <col min="1029" max="1029" width="11.5703125" style="760" customWidth="1"/>
    <col min="1030" max="1030" width="11" style="760" customWidth="1"/>
    <col min="1031" max="1031" width="12" style="760" customWidth="1"/>
    <col min="1032" max="1037" width="11.85546875" style="760" customWidth="1"/>
    <col min="1038" max="1280" width="9" style="760"/>
    <col min="1281" max="1281" width="4.140625" style="760" customWidth="1"/>
    <col min="1282" max="1282" width="12.85546875" style="760" customWidth="1"/>
    <col min="1283" max="1283" width="48" style="760" customWidth="1"/>
    <col min="1284" max="1284" width="5.28515625" style="760" customWidth="1"/>
    <col min="1285" max="1285" width="11.5703125" style="760" customWidth="1"/>
    <col min="1286" max="1286" width="11" style="760" customWidth="1"/>
    <col min="1287" max="1287" width="12" style="760" customWidth="1"/>
    <col min="1288" max="1293" width="11.85546875" style="760" customWidth="1"/>
    <col min="1294" max="1536" width="9" style="760"/>
    <col min="1537" max="1537" width="4.140625" style="760" customWidth="1"/>
    <col min="1538" max="1538" width="12.85546875" style="760" customWidth="1"/>
    <col min="1539" max="1539" width="48" style="760" customWidth="1"/>
    <col min="1540" max="1540" width="5.28515625" style="760" customWidth="1"/>
    <col min="1541" max="1541" width="11.5703125" style="760" customWidth="1"/>
    <col min="1542" max="1542" width="11" style="760" customWidth="1"/>
    <col min="1543" max="1543" width="12" style="760" customWidth="1"/>
    <col min="1544" max="1549" width="11.85546875" style="760" customWidth="1"/>
    <col min="1550" max="1792" width="9" style="760"/>
    <col min="1793" max="1793" width="4.140625" style="760" customWidth="1"/>
    <col min="1794" max="1794" width="12.85546875" style="760" customWidth="1"/>
    <col min="1795" max="1795" width="48" style="760" customWidth="1"/>
    <col min="1796" max="1796" width="5.28515625" style="760" customWidth="1"/>
    <col min="1797" max="1797" width="11.5703125" style="760" customWidth="1"/>
    <col min="1798" max="1798" width="11" style="760" customWidth="1"/>
    <col min="1799" max="1799" width="12" style="760" customWidth="1"/>
    <col min="1800" max="1805" width="11.85546875" style="760" customWidth="1"/>
    <col min="1806" max="2048" width="9" style="760"/>
    <col min="2049" max="2049" width="4.140625" style="760" customWidth="1"/>
    <col min="2050" max="2050" width="12.85546875" style="760" customWidth="1"/>
    <col min="2051" max="2051" width="48" style="760" customWidth="1"/>
    <col min="2052" max="2052" width="5.28515625" style="760" customWidth="1"/>
    <col min="2053" max="2053" width="11.5703125" style="760" customWidth="1"/>
    <col min="2054" max="2054" width="11" style="760" customWidth="1"/>
    <col min="2055" max="2055" width="12" style="760" customWidth="1"/>
    <col min="2056" max="2061" width="11.85546875" style="760" customWidth="1"/>
    <col min="2062" max="2304" width="9" style="760"/>
    <col min="2305" max="2305" width="4.140625" style="760" customWidth="1"/>
    <col min="2306" max="2306" width="12.85546875" style="760" customWidth="1"/>
    <col min="2307" max="2307" width="48" style="760" customWidth="1"/>
    <col min="2308" max="2308" width="5.28515625" style="760" customWidth="1"/>
    <col min="2309" max="2309" width="11.5703125" style="760" customWidth="1"/>
    <col min="2310" max="2310" width="11" style="760" customWidth="1"/>
    <col min="2311" max="2311" width="12" style="760" customWidth="1"/>
    <col min="2312" max="2317" width="11.85546875" style="760" customWidth="1"/>
    <col min="2318" max="2560" width="9" style="760"/>
    <col min="2561" max="2561" width="4.140625" style="760" customWidth="1"/>
    <col min="2562" max="2562" width="12.85546875" style="760" customWidth="1"/>
    <col min="2563" max="2563" width="48" style="760" customWidth="1"/>
    <col min="2564" max="2564" width="5.28515625" style="760" customWidth="1"/>
    <col min="2565" max="2565" width="11.5703125" style="760" customWidth="1"/>
    <col min="2566" max="2566" width="11" style="760" customWidth="1"/>
    <col min="2567" max="2567" width="12" style="760" customWidth="1"/>
    <col min="2568" max="2573" width="11.85546875" style="760" customWidth="1"/>
    <col min="2574" max="2816" width="9" style="760"/>
    <col min="2817" max="2817" width="4.140625" style="760" customWidth="1"/>
    <col min="2818" max="2818" width="12.85546875" style="760" customWidth="1"/>
    <col min="2819" max="2819" width="48" style="760" customWidth="1"/>
    <col min="2820" max="2820" width="5.28515625" style="760" customWidth="1"/>
    <col min="2821" max="2821" width="11.5703125" style="760" customWidth="1"/>
    <col min="2822" max="2822" width="11" style="760" customWidth="1"/>
    <col min="2823" max="2823" width="12" style="760" customWidth="1"/>
    <col min="2824" max="2829" width="11.85546875" style="760" customWidth="1"/>
    <col min="2830" max="3072" width="9" style="760"/>
    <col min="3073" max="3073" width="4.140625" style="760" customWidth="1"/>
    <col min="3074" max="3074" width="12.85546875" style="760" customWidth="1"/>
    <col min="3075" max="3075" width="48" style="760" customWidth="1"/>
    <col min="3076" max="3076" width="5.28515625" style="760" customWidth="1"/>
    <col min="3077" max="3077" width="11.5703125" style="760" customWidth="1"/>
    <col min="3078" max="3078" width="11" style="760" customWidth="1"/>
    <col min="3079" max="3079" width="12" style="760" customWidth="1"/>
    <col min="3080" max="3085" width="11.85546875" style="760" customWidth="1"/>
    <col min="3086" max="3328" width="9" style="760"/>
    <col min="3329" max="3329" width="4.140625" style="760" customWidth="1"/>
    <col min="3330" max="3330" width="12.85546875" style="760" customWidth="1"/>
    <col min="3331" max="3331" width="48" style="760" customWidth="1"/>
    <col min="3332" max="3332" width="5.28515625" style="760" customWidth="1"/>
    <col min="3333" max="3333" width="11.5703125" style="760" customWidth="1"/>
    <col min="3334" max="3334" width="11" style="760" customWidth="1"/>
    <col min="3335" max="3335" width="12" style="760" customWidth="1"/>
    <col min="3336" max="3341" width="11.85546875" style="760" customWidth="1"/>
    <col min="3342" max="3584" width="9" style="760"/>
    <col min="3585" max="3585" width="4.140625" style="760" customWidth="1"/>
    <col min="3586" max="3586" width="12.85546875" style="760" customWidth="1"/>
    <col min="3587" max="3587" width="48" style="760" customWidth="1"/>
    <col min="3588" max="3588" width="5.28515625" style="760" customWidth="1"/>
    <col min="3589" max="3589" width="11.5703125" style="760" customWidth="1"/>
    <col min="3590" max="3590" width="11" style="760" customWidth="1"/>
    <col min="3591" max="3591" width="12" style="760" customWidth="1"/>
    <col min="3592" max="3597" width="11.85546875" style="760" customWidth="1"/>
    <col min="3598" max="3840" width="9" style="760"/>
    <col min="3841" max="3841" width="4.140625" style="760" customWidth="1"/>
    <col min="3842" max="3842" width="12.85546875" style="760" customWidth="1"/>
    <col min="3843" max="3843" width="48" style="760" customWidth="1"/>
    <col min="3844" max="3844" width="5.28515625" style="760" customWidth="1"/>
    <col min="3845" max="3845" width="11.5703125" style="760" customWidth="1"/>
    <col min="3846" max="3846" width="11" style="760" customWidth="1"/>
    <col min="3847" max="3847" width="12" style="760" customWidth="1"/>
    <col min="3848" max="3853" width="11.85546875" style="760" customWidth="1"/>
    <col min="3854" max="4096" width="9" style="760"/>
    <col min="4097" max="4097" width="4.140625" style="760" customWidth="1"/>
    <col min="4098" max="4098" width="12.85546875" style="760" customWidth="1"/>
    <col min="4099" max="4099" width="48" style="760" customWidth="1"/>
    <col min="4100" max="4100" width="5.28515625" style="760" customWidth="1"/>
    <col min="4101" max="4101" width="11.5703125" style="760" customWidth="1"/>
    <col min="4102" max="4102" width="11" style="760" customWidth="1"/>
    <col min="4103" max="4103" width="12" style="760" customWidth="1"/>
    <col min="4104" max="4109" width="11.85546875" style="760" customWidth="1"/>
    <col min="4110" max="4352" width="9" style="760"/>
    <col min="4353" max="4353" width="4.140625" style="760" customWidth="1"/>
    <col min="4354" max="4354" width="12.85546875" style="760" customWidth="1"/>
    <col min="4355" max="4355" width="48" style="760" customWidth="1"/>
    <col min="4356" max="4356" width="5.28515625" style="760" customWidth="1"/>
    <col min="4357" max="4357" width="11.5703125" style="760" customWidth="1"/>
    <col min="4358" max="4358" width="11" style="760" customWidth="1"/>
    <col min="4359" max="4359" width="12" style="760" customWidth="1"/>
    <col min="4360" max="4365" width="11.85546875" style="760" customWidth="1"/>
    <col min="4366" max="4608" width="9" style="760"/>
    <col min="4609" max="4609" width="4.140625" style="760" customWidth="1"/>
    <col min="4610" max="4610" width="12.85546875" style="760" customWidth="1"/>
    <col min="4611" max="4611" width="48" style="760" customWidth="1"/>
    <col min="4612" max="4612" width="5.28515625" style="760" customWidth="1"/>
    <col min="4613" max="4613" width="11.5703125" style="760" customWidth="1"/>
    <col min="4614" max="4614" width="11" style="760" customWidth="1"/>
    <col min="4615" max="4615" width="12" style="760" customWidth="1"/>
    <col min="4616" max="4621" width="11.85546875" style="760" customWidth="1"/>
    <col min="4622" max="4864" width="9" style="760"/>
    <col min="4865" max="4865" width="4.140625" style="760" customWidth="1"/>
    <col min="4866" max="4866" width="12.85546875" style="760" customWidth="1"/>
    <col min="4867" max="4867" width="48" style="760" customWidth="1"/>
    <col min="4868" max="4868" width="5.28515625" style="760" customWidth="1"/>
    <col min="4869" max="4869" width="11.5703125" style="760" customWidth="1"/>
    <col min="4870" max="4870" width="11" style="760" customWidth="1"/>
    <col min="4871" max="4871" width="12" style="760" customWidth="1"/>
    <col min="4872" max="4877" width="11.85546875" style="760" customWidth="1"/>
    <col min="4878" max="5120" width="9" style="760"/>
    <col min="5121" max="5121" width="4.140625" style="760" customWidth="1"/>
    <col min="5122" max="5122" width="12.85546875" style="760" customWidth="1"/>
    <col min="5123" max="5123" width="48" style="760" customWidth="1"/>
    <col min="5124" max="5124" width="5.28515625" style="760" customWidth="1"/>
    <col min="5125" max="5125" width="11.5703125" style="760" customWidth="1"/>
    <col min="5126" max="5126" width="11" style="760" customWidth="1"/>
    <col min="5127" max="5127" width="12" style="760" customWidth="1"/>
    <col min="5128" max="5133" width="11.85546875" style="760" customWidth="1"/>
    <col min="5134" max="5376" width="9" style="760"/>
    <col min="5377" max="5377" width="4.140625" style="760" customWidth="1"/>
    <col min="5378" max="5378" width="12.85546875" style="760" customWidth="1"/>
    <col min="5379" max="5379" width="48" style="760" customWidth="1"/>
    <col min="5380" max="5380" width="5.28515625" style="760" customWidth="1"/>
    <col min="5381" max="5381" width="11.5703125" style="760" customWidth="1"/>
    <col min="5382" max="5382" width="11" style="760" customWidth="1"/>
    <col min="5383" max="5383" width="12" style="760" customWidth="1"/>
    <col min="5384" max="5389" width="11.85546875" style="760" customWidth="1"/>
    <col min="5390" max="5632" width="9" style="760"/>
    <col min="5633" max="5633" width="4.140625" style="760" customWidth="1"/>
    <col min="5634" max="5634" width="12.85546875" style="760" customWidth="1"/>
    <col min="5635" max="5635" width="48" style="760" customWidth="1"/>
    <col min="5636" max="5636" width="5.28515625" style="760" customWidth="1"/>
    <col min="5637" max="5637" width="11.5703125" style="760" customWidth="1"/>
    <col min="5638" max="5638" width="11" style="760" customWidth="1"/>
    <col min="5639" max="5639" width="12" style="760" customWidth="1"/>
    <col min="5640" max="5645" width="11.85546875" style="760" customWidth="1"/>
    <col min="5646" max="5888" width="9" style="760"/>
    <col min="5889" max="5889" width="4.140625" style="760" customWidth="1"/>
    <col min="5890" max="5890" width="12.85546875" style="760" customWidth="1"/>
    <col min="5891" max="5891" width="48" style="760" customWidth="1"/>
    <col min="5892" max="5892" width="5.28515625" style="760" customWidth="1"/>
    <col min="5893" max="5893" width="11.5703125" style="760" customWidth="1"/>
    <col min="5894" max="5894" width="11" style="760" customWidth="1"/>
    <col min="5895" max="5895" width="12" style="760" customWidth="1"/>
    <col min="5896" max="5901" width="11.85546875" style="760" customWidth="1"/>
    <col min="5902" max="6144" width="9" style="760"/>
    <col min="6145" max="6145" width="4.140625" style="760" customWidth="1"/>
    <col min="6146" max="6146" width="12.85546875" style="760" customWidth="1"/>
    <col min="6147" max="6147" width="48" style="760" customWidth="1"/>
    <col min="6148" max="6148" width="5.28515625" style="760" customWidth="1"/>
    <col min="6149" max="6149" width="11.5703125" style="760" customWidth="1"/>
    <col min="6150" max="6150" width="11" style="760" customWidth="1"/>
    <col min="6151" max="6151" width="12" style="760" customWidth="1"/>
    <col min="6152" max="6157" width="11.85546875" style="760" customWidth="1"/>
    <col min="6158" max="6400" width="9" style="760"/>
    <col min="6401" max="6401" width="4.140625" style="760" customWidth="1"/>
    <col min="6402" max="6402" width="12.85546875" style="760" customWidth="1"/>
    <col min="6403" max="6403" width="48" style="760" customWidth="1"/>
    <col min="6404" max="6404" width="5.28515625" style="760" customWidth="1"/>
    <col min="6405" max="6405" width="11.5703125" style="760" customWidth="1"/>
    <col min="6406" max="6406" width="11" style="760" customWidth="1"/>
    <col min="6407" max="6407" width="12" style="760" customWidth="1"/>
    <col min="6408" max="6413" width="11.85546875" style="760" customWidth="1"/>
    <col min="6414" max="6656" width="9" style="760"/>
    <col min="6657" max="6657" width="4.140625" style="760" customWidth="1"/>
    <col min="6658" max="6658" width="12.85546875" style="760" customWidth="1"/>
    <col min="6659" max="6659" width="48" style="760" customWidth="1"/>
    <col min="6660" max="6660" width="5.28515625" style="760" customWidth="1"/>
    <col min="6661" max="6661" width="11.5703125" style="760" customWidth="1"/>
    <col min="6662" max="6662" width="11" style="760" customWidth="1"/>
    <col min="6663" max="6663" width="12" style="760" customWidth="1"/>
    <col min="6664" max="6669" width="11.85546875" style="760" customWidth="1"/>
    <col min="6670" max="6912" width="9" style="760"/>
    <col min="6913" max="6913" width="4.140625" style="760" customWidth="1"/>
    <col min="6914" max="6914" width="12.85546875" style="760" customWidth="1"/>
    <col min="6915" max="6915" width="48" style="760" customWidth="1"/>
    <col min="6916" max="6916" width="5.28515625" style="760" customWidth="1"/>
    <col min="6917" max="6917" width="11.5703125" style="760" customWidth="1"/>
    <col min="6918" max="6918" width="11" style="760" customWidth="1"/>
    <col min="6919" max="6919" width="12" style="760" customWidth="1"/>
    <col min="6920" max="6925" width="11.85546875" style="760" customWidth="1"/>
    <col min="6926" max="7168" width="9" style="760"/>
    <col min="7169" max="7169" width="4.140625" style="760" customWidth="1"/>
    <col min="7170" max="7170" width="12.85546875" style="760" customWidth="1"/>
    <col min="7171" max="7171" width="48" style="760" customWidth="1"/>
    <col min="7172" max="7172" width="5.28515625" style="760" customWidth="1"/>
    <col min="7173" max="7173" width="11.5703125" style="760" customWidth="1"/>
    <col min="7174" max="7174" width="11" style="760" customWidth="1"/>
    <col min="7175" max="7175" width="12" style="760" customWidth="1"/>
    <col min="7176" max="7181" width="11.85546875" style="760" customWidth="1"/>
    <col min="7182" max="7424" width="9" style="760"/>
    <col min="7425" max="7425" width="4.140625" style="760" customWidth="1"/>
    <col min="7426" max="7426" width="12.85546875" style="760" customWidth="1"/>
    <col min="7427" max="7427" width="48" style="760" customWidth="1"/>
    <col min="7428" max="7428" width="5.28515625" style="760" customWidth="1"/>
    <col min="7429" max="7429" width="11.5703125" style="760" customWidth="1"/>
    <col min="7430" max="7430" width="11" style="760" customWidth="1"/>
    <col min="7431" max="7431" width="12" style="760" customWidth="1"/>
    <col min="7432" max="7437" width="11.85546875" style="760" customWidth="1"/>
    <col min="7438" max="7680" width="9" style="760"/>
    <col min="7681" max="7681" width="4.140625" style="760" customWidth="1"/>
    <col min="7682" max="7682" width="12.85546875" style="760" customWidth="1"/>
    <col min="7683" max="7683" width="48" style="760" customWidth="1"/>
    <col min="7684" max="7684" width="5.28515625" style="760" customWidth="1"/>
    <col min="7685" max="7685" width="11.5703125" style="760" customWidth="1"/>
    <col min="7686" max="7686" width="11" style="760" customWidth="1"/>
    <col min="7687" max="7687" width="12" style="760" customWidth="1"/>
    <col min="7688" max="7693" width="11.85546875" style="760" customWidth="1"/>
    <col min="7694" max="7936" width="9" style="760"/>
    <col min="7937" max="7937" width="4.140625" style="760" customWidth="1"/>
    <col min="7938" max="7938" width="12.85546875" style="760" customWidth="1"/>
    <col min="7939" max="7939" width="48" style="760" customWidth="1"/>
    <col min="7940" max="7940" width="5.28515625" style="760" customWidth="1"/>
    <col min="7941" max="7941" width="11.5703125" style="760" customWidth="1"/>
    <col min="7942" max="7942" width="11" style="760" customWidth="1"/>
    <col min="7943" max="7943" width="12" style="760" customWidth="1"/>
    <col min="7944" max="7949" width="11.85546875" style="760" customWidth="1"/>
    <col min="7950" max="8192" width="9" style="760"/>
    <col min="8193" max="8193" width="4.140625" style="760" customWidth="1"/>
    <col min="8194" max="8194" width="12.85546875" style="760" customWidth="1"/>
    <col min="8195" max="8195" width="48" style="760" customWidth="1"/>
    <col min="8196" max="8196" width="5.28515625" style="760" customWidth="1"/>
    <col min="8197" max="8197" width="11.5703125" style="760" customWidth="1"/>
    <col min="8198" max="8198" width="11" style="760" customWidth="1"/>
    <col min="8199" max="8199" width="12" style="760" customWidth="1"/>
    <col min="8200" max="8205" width="11.85546875" style="760" customWidth="1"/>
    <col min="8206" max="8448" width="9" style="760"/>
    <col min="8449" max="8449" width="4.140625" style="760" customWidth="1"/>
    <col min="8450" max="8450" width="12.85546875" style="760" customWidth="1"/>
    <col min="8451" max="8451" width="48" style="760" customWidth="1"/>
    <col min="8452" max="8452" width="5.28515625" style="760" customWidth="1"/>
    <col min="8453" max="8453" width="11.5703125" style="760" customWidth="1"/>
    <col min="8454" max="8454" width="11" style="760" customWidth="1"/>
    <col min="8455" max="8455" width="12" style="760" customWidth="1"/>
    <col min="8456" max="8461" width="11.85546875" style="760" customWidth="1"/>
    <col min="8462" max="8704" width="9" style="760"/>
    <col min="8705" max="8705" width="4.140625" style="760" customWidth="1"/>
    <col min="8706" max="8706" width="12.85546875" style="760" customWidth="1"/>
    <col min="8707" max="8707" width="48" style="760" customWidth="1"/>
    <col min="8708" max="8708" width="5.28515625" style="760" customWidth="1"/>
    <col min="8709" max="8709" width="11.5703125" style="760" customWidth="1"/>
    <col min="8710" max="8710" width="11" style="760" customWidth="1"/>
    <col min="8711" max="8711" width="12" style="760" customWidth="1"/>
    <col min="8712" max="8717" width="11.85546875" style="760" customWidth="1"/>
    <col min="8718" max="8960" width="9" style="760"/>
    <col min="8961" max="8961" width="4.140625" style="760" customWidth="1"/>
    <col min="8962" max="8962" width="12.85546875" style="760" customWidth="1"/>
    <col min="8963" max="8963" width="48" style="760" customWidth="1"/>
    <col min="8964" max="8964" width="5.28515625" style="760" customWidth="1"/>
    <col min="8965" max="8965" width="11.5703125" style="760" customWidth="1"/>
    <col min="8966" max="8966" width="11" style="760" customWidth="1"/>
    <col min="8967" max="8967" width="12" style="760" customWidth="1"/>
    <col min="8968" max="8973" width="11.85546875" style="760" customWidth="1"/>
    <col min="8974" max="9216" width="9" style="760"/>
    <col min="9217" max="9217" width="4.140625" style="760" customWidth="1"/>
    <col min="9218" max="9218" width="12.85546875" style="760" customWidth="1"/>
    <col min="9219" max="9219" width="48" style="760" customWidth="1"/>
    <col min="9220" max="9220" width="5.28515625" style="760" customWidth="1"/>
    <col min="9221" max="9221" width="11.5703125" style="760" customWidth="1"/>
    <col min="9222" max="9222" width="11" style="760" customWidth="1"/>
    <col min="9223" max="9223" width="12" style="760" customWidth="1"/>
    <col min="9224" max="9229" width="11.85546875" style="760" customWidth="1"/>
    <col min="9230" max="9472" width="9" style="760"/>
    <col min="9473" max="9473" width="4.140625" style="760" customWidth="1"/>
    <col min="9474" max="9474" width="12.85546875" style="760" customWidth="1"/>
    <col min="9475" max="9475" width="48" style="760" customWidth="1"/>
    <col min="9476" max="9476" width="5.28515625" style="760" customWidth="1"/>
    <col min="9477" max="9477" width="11.5703125" style="760" customWidth="1"/>
    <col min="9478" max="9478" width="11" style="760" customWidth="1"/>
    <col min="9479" max="9479" width="12" style="760" customWidth="1"/>
    <col min="9480" max="9485" width="11.85546875" style="760" customWidth="1"/>
    <col min="9486" max="9728" width="9" style="760"/>
    <col min="9729" max="9729" width="4.140625" style="760" customWidth="1"/>
    <col min="9730" max="9730" width="12.85546875" style="760" customWidth="1"/>
    <col min="9731" max="9731" width="48" style="760" customWidth="1"/>
    <col min="9732" max="9732" width="5.28515625" style="760" customWidth="1"/>
    <col min="9733" max="9733" width="11.5703125" style="760" customWidth="1"/>
    <col min="9734" max="9734" width="11" style="760" customWidth="1"/>
    <col min="9735" max="9735" width="12" style="760" customWidth="1"/>
    <col min="9736" max="9741" width="11.85546875" style="760" customWidth="1"/>
    <col min="9742" max="9984" width="9" style="760"/>
    <col min="9985" max="9985" width="4.140625" style="760" customWidth="1"/>
    <col min="9986" max="9986" width="12.85546875" style="760" customWidth="1"/>
    <col min="9987" max="9987" width="48" style="760" customWidth="1"/>
    <col min="9988" max="9988" width="5.28515625" style="760" customWidth="1"/>
    <col min="9989" max="9989" width="11.5703125" style="760" customWidth="1"/>
    <col min="9990" max="9990" width="11" style="760" customWidth="1"/>
    <col min="9991" max="9991" width="12" style="760" customWidth="1"/>
    <col min="9992" max="9997" width="11.85546875" style="760" customWidth="1"/>
    <col min="9998" max="10240" width="9" style="760"/>
    <col min="10241" max="10241" width="4.140625" style="760" customWidth="1"/>
    <col min="10242" max="10242" width="12.85546875" style="760" customWidth="1"/>
    <col min="10243" max="10243" width="48" style="760" customWidth="1"/>
    <col min="10244" max="10244" width="5.28515625" style="760" customWidth="1"/>
    <col min="10245" max="10245" width="11.5703125" style="760" customWidth="1"/>
    <col min="10246" max="10246" width="11" style="760" customWidth="1"/>
    <col min="10247" max="10247" width="12" style="760" customWidth="1"/>
    <col min="10248" max="10253" width="11.85546875" style="760" customWidth="1"/>
    <col min="10254" max="10496" width="9" style="760"/>
    <col min="10497" max="10497" width="4.140625" style="760" customWidth="1"/>
    <col min="10498" max="10498" width="12.85546875" style="760" customWidth="1"/>
    <col min="10499" max="10499" width="48" style="760" customWidth="1"/>
    <col min="10500" max="10500" width="5.28515625" style="760" customWidth="1"/>
    <col min="10501" max="10501" width="11.5703125" style="760" customWidth="1"/>
    <col min="10502" max="10502" width="11" style="760" customWidth="1"/>
    <col min="10503" max="10503" width="12" style="760" customWidth="1"/>
    <col min="10504" max="10509" width="11.85546875" style="760" customWidth="1"/>
    <col min="10510" max="10752" width="9" style="760"/>
    <col min="10753" max="10753" width="4.140625" style="760" customWidth="1"/>
    <col min="10754" max="10754" width="12.85546875" style="760" customWidth="1"/>
    <col min="10755" max="10755" width="48" style="760" customWidth="1"/>
    <col min="10756" max="10756" width="5.28515625" style="760" customWidth="1"/>
    <col min="10757" max="10757" width="11.5703125" style="760" customWidth="1"/>
    <col min="10758" max="10758" width="11" style="760" customWidth="1"/>
    <col min="10759" max="10759" width="12" style="760" customWidth="1"/>
    <col min="10760" max="10765" width="11.85546875" style="760" customWidth="1"/>
    <col min="10766" max="11008" width="9" style="760"/>
    <col min="11009" max="11009" width="4.140625" style="760" customWidth="1"/>
    <col min="11010" max="11010" width="12.85546875" style="760" customWidth="1"/>
    <col min="11011" max="11011" width="48" style="760" customWidth="1"/>
    <col min="11012" max="11012" width="5.28515625" style="760" customWidth="1"/>
    <col min="11013" max="11013" width="11.5703125" style="760" customWidth="1"/>
    <col min="11014" max="11014" width="11" style="760" customWidth="1"/>
    <col min="11015" max="11015" width="12" style="760" customWidth="1"/>
    <col min="11016" max="11021" width="11.85546875" style="760" customWidth="1"/>
    <col min="11022" max="11264" width="9" style="760"/>
    <col min="11265" max="11265" width="4.140625" style="760" customWidth="1"/>
    <col min="11266" max="11266" width="12.85546875" style="760" customWidth="1"/>
    <col min="11267" max="11267" width="48" style="760" customWidth="1"/>
    <col min="11268" max="11268" width="5.28515625" style="760" customWidth="1"/>
    <col min="11269" max="11269" width="11.5703125" style="760" customWidth="1"/>
    <col min="11270" max="11270" width="11" style="760" customWidth="1"/>
    <col min="11271" max="11271" width="12" style="760" customWidth="1"/>
    <col min="11272" max="11277" width="11.85546875" style="760" customWidth="1"/>
    <col min="11278" max="11520" width="9" style="760"/>
    <col min="11521" max="11521" width="4.140625" style="760" customWidth="1"/>
    <col min="11522" max="11522" width="12.85546875" style="760" customWidth="1"/>
    <col min="11523" max="11523" width="48" style="760" customWidth="1"/>
    <col min="11524" max="11524" width="5.28515625" style="760" customWidth="1"/>
    <col min="11525" max="11525" width="11.5703125" style="760" customWidth="1"/>
    <col min="11526" max="11526" width="11" style="760" customWidth="1"/>
    <col min="11527" max="11527" width="12" style="760" customWidth="1"/>
    <col min="11528" max="11533" width="11.85546875" style="760" customWidth="1"/>
    <col min="11534" max="11776" width="9" style="760"/>
    <col min="11777" max="11777" width="4.140625" style="760" customWidth="1"/>
    <col min="11778" max="11778" width="12.85546875" style="760" customWidth="1"/>
    <col min="11779" max="11779" width="48" style="760" customWidth="1"/>
    <col min="11780" max="11780" width="5.28515625" style="760" customWidth="1"/>
    <col min="11781" max="11781" width="11.5703125" style="760" customWidth="1"/>
    <col min="11782" max="11782" width="11" style="760" customWidth="1"/>
    <col min="11783" max="11783" width="12" style="760" customWidth="1"/>
    <col min="11784" max="11789" width="11.85546875" style="760" customWidth="1"/>
    <col min="11790" max="12032" width="9" style="760"/>
    <col min="12033" max="12033" width="4.140625" style="760" customWidth="1"/>
    <col min="12034" max="12034" width="12.85546875" style="760" customWidth="1"/>
    <col min="12035" max="12035" width="48" style="760" customWidth="1"/>
    <col min="12036" max="12036" width="5.28515625" style="760" customWidth="1"/>
    <col min="12037" max="12037" width="11.5703125" style="760" customWidth="1"/>
    <col min="12038" max="12038" width="11" style="760" customWidth="1"/>
    <col min="12039" max="12039" width="12" style="760" customWidth="1"/>
    <col min="12040" max="12045" width="11.85546875" style="760" customWidth="1"/>
    <col min="12046" max="12288" width="9" style="760"/>
    <col min="12289" max="12289" width="4.140625" style="760" customWidth="1"/>
    <col min="12290" max="12290" width="12.85546875" style="760" customWidth="1"/>
    <col min="12291" max="12291" width="48" style="760" customWidth="1"/>
    <col min="12292" max="12292" width="5.28515625" style="760" customWidth="1"/>
    <col min="12293" max="12293" width="11.5703125" style="760" customWidth="1"/>
    <col min="12294" max="12294" width="11" style="760" customWidth="1"/>
    <col min="12295" max="12295" width="12" style="760" customWidth="1"/>
    <col min="12296" max="12301" width="11.85546875" style="760" customWidth="1"/>
    <col min="12302" max="12544" width="9" style="760"/>
    <col min="12545" max="12545" width="4.140625" style="760" customWidth="1"/>
    <col min="12546" max="12546" width="12.85546875" style="760" customWidth="1"/>
    <col min="12547" max="12547" width="48" style="760" customWidth="1"/>
    <col min="12548" max="12548" width="5.28515625" style="760" customWidth="1"/>
    <col min="12549" max="12549" width="11.5703125" style="760" customWidth="1"/>
    <col min="12550" max="12550" width="11" style="760" customWidth="1"/>
    <col min="12551" max="12551" width="12" style="760" customWidth="1"/>
    <col min="12552" max="12557" width="11.85546875" style="760" customWidth="1"/>
    <col min="12558" max="12800" width="9" style="760"/>
    <col min="12801" max="12801" width="4.140625" style="760" customWidth="1"/>
    <col min="12802" max="12802" width="12.85546875" style="760" customWidth="1"/>
    <col min="12803" max="12803" width="48" style="760" customWidth="1"/>
    <col min="12804" max="12804" width="5.28515625" style="760" customWidth="1"/>
    <col min="12805" max="12805" width="11.5703125" style="760" customWidth="1"/>
    <col min="12806" max="12806" width="11" style="760" customWidth="1"/>
    <col min="12807" max="12807" width="12" style="760" customWidth="1"/>
    <col min="12808" max="12813" width="11.85546875" style="760" customWidth="1"/>
    <col min="12814" max="13056" width="9" style="760"/>
    <col min="13057" max="13057" width="4.140625" style="760" customWidth="1"/>
    <col min="13058" max="13058" width="12.85546875" style="760" customWidth="1"/>
    <col min="13059" max="13059" width="48" style="760" customWidth="1"/>
    <col min="13060" max="13060" width="5.28515625" style="760" customWidth="1"/>
    <col min="13061" max="13061" width="11.5703125" style="760" customWidth="1"/>
    <col min="13062" max="13062" width="11" style="760" customWidth="1"/>
    <col min="13063" max="13063" width="12" style="760" customWidth="1"/>
    <col min="13064" max="13069" width="11.85546875" style="760" customWidth="1"/>
    <col min="13070" max="13312" width="9" style="760"/>
    <col min="13313" max="13313" width="4.140625" style="760" customWidth="1"/>
    <col min="13314" max="13314" width="12.85546875" style="760" customWidth="1"/>
    <col min="13315" max="13315" width="48" style="760" customWidth="1"/>
    <col min="13316" max="13316" width="5.28515625" style="760" customWidth="1"/>
    <col min="13317" max="13317" width="11.5703125" style="760" customWidth="1"/>
    <col min="13318" max="13318" width="11" style="760" customWidth="1"/>
    <col min="13319" max="13319" width="12" style="760" customWidth="1"/>
    <col min="13320" max="13325" width="11.85546875" style="760" customWidth="1"/>
    <col min="13326" max="13568" width="9" style="760"/>
    <col min="13569" max="13569" width="4.140625" style="760" customWidth="1"/>
    <col min="13570" max="13570" width="12.85546875" style="760" customWidth="1"/>
    <col min="13571" max="13571" width="48" style="760" customWidth="1"/>
    <col min="13572" max="13572" width="5.28515625" style="760" customWidth="1"/>
    <col min="13573" max="13573" width="11.5703125" style="760" customWidth="1"/>
    <col min="13574" max="13574" width="11" style="760" customWidth="1"/>
    <col min="13575" max="13575" width="12" style="760" customWidth="1"/>
    <col min="13576" max="13581" width="11.85546875" style="760" customWidth="1"/>
    <col min="13582" max="13824" width="9" style="760"/>
    <col min="13825" max="13825" width="4.140625" style="760" customWidth="1"/>
    <col min="13826" max="13826" width="12.85546875" style="760" customWidth="1"/>
    <col min="13827" max="13827" width="48" style="760" customWidth="1"/>
    <col min="13828" max="13828" width="5.28515625" style="760" customWidth="1"/>
    <col min="13829" max="13829" width="11.5703125" style="760" customWidth="1"/>
    <col min="13830" max="13830" width="11" style="760" customWidth="1"/>
    <col min="13831" max="13831" width="12" style="760" customWidth="1"/>
    <col min="13832" max="13837" width="11.85546875" style="760" customWidth="1"/>
    <col min="13838" max="14080" width="9" style="760"/>
    <col min="14081" max="14081" width="4.140625" style="760" customWidth="1"/>
    <col min="14082" max="14082" width="12.85546875" style="760" customWidth="1"/>
    <col min="14083" max="14083" width="48" style="760" customWidth="1"/>
    <col min="14084" max="14084" width="5.28515625" style="760" customWidth="1"/>
    <col min="14085" max="14085" width="11.5703125" style="760" customWidth="1"/>
    <col min="14086" max="14086" width="11" style="760" customWidth="1"/>
    <col min="14087" max="14087" width="12" style="760" customWidth="1"/>
    <col min="14088" max="14093" width="11.85546875" style="760" customWidth="1"/>
    <col min="14094" max="14336" width="9" style="760"/>
    <col min="14337" max="14337" width="4.140625" style="760" customWidth="1"/>
    <col min="14338" max="14338" width="12.85546875" style="760" customWidth="1"/>
    <col min="14339" max="14339" width="48" style="760" customWidth="1"/>
    <col min="14340" max="14340" width="5.28515625" style="760" customWidth="1"/>
    <col min="14341" max="14341" width="11.5703125" style="760" customWidth="1"/>
    <col min="14342" max="14342" width="11" style="760" customWidth="1"/>
    <col min="14343" max="14343" width="12" style="760" customWidth="1"/>
    <col min="14344" max="14349" width="11.85546875" style="760" customWidth="1"/>
    <col min="14350" max="14592" width="9" style="760"/>
    <col min="14593" max="14593" width="4.140625" style="760" customWidth="1"/>
    <col min="14594" max="14594" width="12.85546875" style="760" customWidth="1"/>
    <col min="14595" max="14595" width="48" style="760" customWidth="1"/>
    <col min="14596" max="14596" width="5.28515625" style="760" customWidth="1"/>
    <col min="14597" max="14597" width="11.5703125" style="760" customWidth="1"/>
    <col min="14598" max="14598" width="11" style="760" customWidth="1"/>
    <col min="14599" max="14599" width="12" style="760" customWidth="1"/>
    <col min="14600" max="14605" width="11.85546875" style="760" customWidth="1"/>
    <col min="14606" max="14848" width="9" style="760"/>
    <col min="14849" max="14849" width="4.140625" style="760" customWidth="1"/>
    <col min="14850" max="14850" width="12.85546875" style="760" customWidth="1"/>
    <col min="14851" max="14851" width="48" style="760" customWidth="1"/>
    <col min="14852" max="14852" width="5.28515625" style="760" customWidth="1"/>
    <col min="14853" max="14853" width="11.5703125" style="760" customWidth="1"/>
    <col min="14854" max="14854" width="11" style="760" customWidth="1"/>
    <col min="14855" max="14855" width="12" style="760" customWidth="1"/>
    <col min="14856" max="14861" width="11.85546875" style="760" customWidth="1"/>
    <col min="14862" max="15104" width="9" style="760"/>
    <col min="15105" max="15105" width="4.140625" style="760" customWidth="1"/>
    <col min="15106" max="15106" width="12.85546875" style="760" customWidth="1"/>
    <col min="15107" max="15107" width="48" style="760" customWidth="1"/>
    <col min="15108" max="15108" width="5.28515625" style="760" customWidth="1"/>
    <col min="15109" max="15109" width="11.5703125" style="760" customWidth="1"/>
    <col min="15110" max="15110" width="11" style="760" customWidth="1"/>
    <col min="15111" max="15111" width="12" style="760" customWidth="1"/>
    <col min="15112" max="15117" width="11.85546875" style="760" customWidth="1"/>
    <col min="15118" max="15360" width="9" style="760"/>
    <col min="15361" max="15361" width="4.140625" style="760" customWidth="1"/>
    <col min="15362" max="15362" width="12.85546875" style="760" customWidth="1"/>
    <col min="15363" max="15363" width="48" style="760" customWidth="1"/>
    <col min="15364" max="15364" width="5.28515625" style="760" customWidth="1"/>
    <col min="15365" max="15365" width="11.5703125" style="760" customWidth="1"/>
    <col min="15366" max="15366" width="11" style="760" customWidth="1"/>
    <col min="15367" max="15367" width="12" style="760" customWidth="1"/>
    <col min="15368" max="15373" width="11.85546875" style="760" customWidth="1"/>
    <col min="15374" max="15616" width="9" style="760"/>
    <col min="15617" max="15617" width="4.140625" style="760" customWidth="1"/>
    <col min="15618" max="15618" width="12.85546875" style="760" customWidth="1"/>
    <col min="15619" max="15619" width="48" style="760" customWidth="1"/>
    <col min="15620" max="15620" width="5.28515625" style="760" customWidth="1"/>
    <col min="15621" max="15621" width="11.5703125" style="760" customWidth="1"/>
    <col min="15622" max="15622" width="11" style="760" customWidth="1"/>
    <col min="15623" max="15623" width="12" style="760" customWidth="1"/>
    <col min="15624" max="15629" width="11.85546875" style="760" customWidth="1"/>
    <col min="15630" max="15872" width="9" style="760"/>
    <col min="15873" max="15873" width="4.140625" style="760" customWidth="1"/>
    <col min="15874" max="15874" width="12.85546875" style="760" customWidth="1"/>
    <col min="15875" max="15875" width="48" style="760" customWidth="1"/>
    <col min="15876" max="15876" width="5.28515625" style="760" customWidth="1"/>
    <col min="15877" max="15877" width="11.5703125" style="760" customWidth="1"/>
    <col min="15878" max="15878" width="11" style="760" customWidth="1"/>
    <col min="15879" max="15879" width="12" style="760" customWidth="1"/>
    <col min="15880" max="15885" width="11.85546875" style="760" customWidth="1"/>
    <col min="15886" max="16128" width="9" style="760"/>
    <col min="16129" max="16129" width="4.140625" style="760" customWidth="1"/>
    <col min="16130" max="16130" width="12.85546875" style="760" customWidth="1"/>
    <col min="16131" max="16131" width="48" style="760" customWidth="1"/>
    <col min="16132" max="16132" width="5.28515625" style="760" customWidth="1"/>
    <col min="16133" max="16133" width="11.5703125" style="760" customWidth="1"/>
    <col min="16134" max="16134" width="11" style="760" customWidth="1"/>
    <col min="16135" max="16135" width="12" style="760" customWidth="1"/>
    <col min="16136" max="16141" width="11.85546875" style="760" customWidth="1"/>
    <col min="16142" max="16384" width="9" style="760"/>
  </cols>
  <sheetData>
    <row r="1" spans="1:13" s="649" customFormat="1" ht="18">
      <c r="A1" s="644" t="s">
        <v>601</v>
      </c>
      <c r="B1" s="645"/>
      <c r="C1" s="794"/>
      <c r="D1" s="646"/>
      <c r="E1" s="647"/>
      <c r="F1" s="648"/>
      <c r="G1" s="648"/>
      <c r="H1" s="645"/>
      <c r="I1" s="645"/>
      <c r="J1" s="645"/>
      <c r="K1" s="645"/>
      <c r="L1" s="645"/>
      <c r="M1" s="645"/>
    </row>
    <row r="2" spans="1:13" s="649" customFormat="1">
      <c r="A2" s="645" t="s">
        <v>1</v>
      </c>
      <c r="B2" s="645"/>
      <c r="C2" s="795" t="s">
        <v>474</v>
      </c>
      <c r="D2" s="646"/>
      <c r="E2" s="647"/>
      <c r="F2" s="648"/>
      <c r="G2" s="648"/>
      <c r="H2" s="645"/>
      <c r="I2" s="645"/>
      <c r="J2" s="645"/>
      <c r="K2" s="645"/>
      <c r="L2" s="645"/>
      <c r="M2" s="645"/>
    </row>
    <row r="3" spans="1:13" s="649" customFormat="1">
      <c r="A3" s="645" t="s">
        <v>102</v>
      </c>
      <c r="B3" s="645"/>
      <c r="C3" s="795" t="s">
        <v>550</v>
      </c>
      <c r="D3" s="646"/>
      <c r="E3" s="647"/>
      <c r="F3" s="648"/>
      <c r="G3" s="648" t="s">
        <v>2</v>
      </c>
      <c r="H3" s="650" t="s">
        <v>602</v>
      </c>
      <c r="I3" s="645"/>
      <c r="J3" s="650"/>
      <c r="K3" s="650"/>
      <c r="L3" s="645"/>
      <c r="M3" s="645"/>
    </row>
    <row r="4" spans="1:13" s="649" customFormat="1">
      <c r="A4" s="645" t="s">
        <v>104</v>
      </c>
      <c r="B4" s="645"/>
      <c r="C4" s="795" t="s">
        <v>556</v>
      </c>
      <c r="D4" s="646"/>
      <c r="E4" s="647"/>
      <c r="F4" s="648"/>
      <c r="G4" s="648" t="s">
        <v>3</v>
      </c>
      <c r="H4" s="650" t="s">
        <v>36</v>
      </c>
      <c r="I4" s="645"/>
      <c r="J4" s="650"/>
      <c r="K4" s="650"/>
      <c r="L4" s="645"/>
      <c r="M4" s="645"/>
    </row>
    <row r="5" spans="1:13" s="649" customFormat="1">
      <c r="A5" s="150" t="s">
        <v>105</v>
      </c>
      <c r="B5" s="151"/>
      <c r="C5" s="795" t="s">
        <v>799</v>
      </c>
      <c r="D5" s="646"/>
      <c r="E5" s="647"/>
      <c r="F5" s="648"/>
      <c r="G5" s="648"/>
      <c r="H5" s="645"/>
      <c r="I5" s="645"/>
      <c r="J5" s="645"/>
      <c r="K5" s="645"/>
      <c r="L5" s="645"/>
      <c r="M5" s="645"/>
    </row>
    <row r="6" spans="1:13" s="649" customFormat="1" ht="22.5">
      <c r="A6" s="651" t="s">
        <v>106</v>
      </c>
      <c r="B6" s="652" t="s">
        <v>107</v>
      </c>
      <c r="C6" s="652" t="s">
        <v>5</v>
      </c>
      <c r="D6" s="652" t="s">
        <v>108</v>
      </c>
      <c r="E6" s="653" t="s">
        <v>109</v>
      </c>
      <c r="F6" s="654" t="s">
        <v>110</v>
      </c>
      <c r="G6" s="654" t="s">
        <v>111</v>
      </c>
      <c r="H6" s="652" t="s">
        <v>112</v>
      </c>
      <c r="I6" s="654" t="s">
        <v>113</v>
      </c>
      <c r="J6" s="654" t="s">
        <v>114</v>
      </c>
      <c r="K6" s="652" t="s">
        <v>91</v>
      </c>
      <c r="L6" s="652" t="s">
        <v>115</v>
      </c>
      <c r="M6" s="652" t="s">
        <v>116</v>
      </c>
    </row>
    <row r="7" spans="1:13" s="649" customFormat="1">
      <c r="A7" s="655">
        <v>1</v>
      </c>
      <c r="B7" s="655">
        <v>2</v>
      </c>
      <c r="C7" s="655">
        <v>3</v>
      </c>
      <c r="D7" s="655">
        <v>4</v>
      </c>
      <c r="E7" s="655">
        <v>5</v>
      </c>
      <c r="F7" s="655">
        <v>6</v>
      </c>
      <c r="G7" s="655">
        <v>7</v>
      </c>
      <c r="H7" s="655">
        <v>8</v>
      </c>
      <c r="I7" s="655">
        <v>9</v>
      </c>
      <c r="J7" s="655">
        <v>10</v>
      </c>
      <c r="K7" s="655">
        <v>11</v>
      </c>
      <c r="L7" s="655">
        <v>12</v>
      </c>
      <c r="M7" s="655">
        <v>13</v>
      </c>
    </row>
    <row r="8" spans="1:13" s="649" customFormat="1">
      <c r="A8" s="656"/>
      <c r="B8" s="656"/>
      <c r="C8" s="796"/>
      <c r="D8" s="657"/>
      <c r="E8" s="658"/>
      <c r="F8" s="659"/>
      <c r="G8" s="659"/>
      <c r="H8" s="656"/>
      <c r="I8" s="656"/>
      <c r="J8" s="656"/>
      <c r="K8" s="656"/>
      <c r="L8" s="656"/>
      <c r="M8" s="656"/>
    </row>
    <row r="9" spans="1:13" s="668" customFormat="1" ht="12" thickBot="1">
      <c r="A9" s="660"/>
      <c r="B9" s="661"/>
      <c r="C9" s="661" t="s">
        <v>117</v>
      </c>
      <c r="D9" s="662"/>
      <c r="E9" s="663"/>
      <c r="F9" s="664"/>
      <c r="G9" s="665"/>
      <c r="H9" s="665">
        <f>SUBTOTAL(9,H10:H57)</f>
        <v>0</v>
      </c>
      <c r="I9" s="665"/>
      <c r="J9" s="666"/>
      <c r="K9" s="665">
        <f>SUBTOTAL(9,K10:K57)</f>
        <v>0</v>
      </c>
      <c r="L9" s="665"/>
      <c r="M9" s="666"/>
    </row>
    <row r="10" spans="1:13" s="649" customFormat="1" ht="15.75" thickBot="1">
      <c r="A10" s="669"/>
      <c r="B10" s="670">
        <v>1</v>
      </c>
      <c r="C10" s="671" t="s">
        <v>56</v>
      </c>
      <c r="D10" s="672"/>
      <c r="E10" s="673"/>
      <c r="F10" s="674"/>
      <c r="G10" s="675"/>
      <c r="H10" s="675">
        <f>SUBTOTAL(9,H11:H13)</f>
        <v>0</v>
      </c>
      <c r="I10" s="675"/>
      <c r="J10" s="676"/>
      <c r="K10" s="675">
        <f>SUBTOTAL(9,K11:K13)</f>
        <v>0</v>
      </c>
      <c r="L10" s="675"/>
      <c r="M10" s="678"/>
    </row>
    <row r="11" spans="1:13" s="649" customFormat="1" ht="24">
      <c r="A11" s="797"/>
      <c r="B11" s="798" t="s">
        <v>603</v>
      </c>
      <c r="C11" s="799" t="s">
        <v>539</v>
      </c>
      <c r="D11" s="800" t="s">
        <v>94</v>
      </c>
      <c r="E11" s="801">
        <v>1</v>
      </c>
      <c r="F11" s="801"/>
      <c r="G11" s="802"/>
      <c r="H11" s="802">
        <f>SUM(F11:G11)</f>
        <v>0</v>
      </c>
      <c r="I11" s="802">
        <f>IF(F11&gt;0,(PRODUCT(E11,F11)), )</f>
        <v>0</v>
      </c>
      <c r="J11" s="802">
        <f>IF(G11&gt;0,(PRODUCT(E11,G11)), )</f>
        <v>0</v>
      </c>
      <c r="K11" s="803">
        <f>SUM(I11:J11)</f>
        <v>0</v>
      </c>
      <c r="L11" s="688"/>
      <c r="M11" s="689"/>
    </row>
    <row r="12" spans="1:13" s="649" customFormat="1" ht="24">
      <c r="A12" s="804"/>
      <c r="B12" s="691" t="s">
        <v>604</v>
      </c>
      <c r="C12" s="799" t="s">
        <v>540</v>
      </c>
      <c r="D12" s="800" t="s">
        <v>94</v>
      </c>
      <c r="E12" s="801">
        <v>8</v>
      </c>
      <c r="F12" s="805"/>
      <c r="G12" s="685"/>
      <c r="H12" s="685">
        <f>SUM(F12:G12)</f>
        <v>0</v>
      </c>
      <c r="I12" s="686">
        <f>IF(F12&gt;0,(PRODUCT(E12,F12)), )</f>
        <v>0</v>
      </c>
      <c r="J12" s="687">
        <f>IF(G12&gt;0,(PRODUCT(E12,G12)), )</f>
        <v>0</v>
      </c>
      <c r="K12" s="685">
        <f>SUM(I12:J12)</f>
        <v>0</v>
      </c>
      <c r="L12" s="696"/>
      <c r="M12" s="697"/>
    </row>
    <row r="13" spans="1:13" s="649" customFormat="1" ht="24.75" thickBot="1">
      <c r="A13" s="804"/>
      <c r="B13" s="698" t="s">
        <v>605</v>
      </c>
      <c r="C13" s="799" t="s">
        <v>541</v>
      </c>
      <c r="D13" s="800" t="s">
        <v>94</v>
      </c>
      <c r="E13" s="801">
        <v>4</v>
      </c>
      <c r="F13" s="805"/>
      <c r="G13" s="685"/>
      <c r="H13" s="685">
        <f>SUM(F13:G13)</f>
        <v>0</v>
      </c>
      <c r="I13" s="686">
        <f>IF(F13&gt;0,(PRODUCT(E13,F13)), )</f>
        <v>0</v>
      </c>
      <c r="J13" s="687">
        <f>IF(G13&gt;0,(PRODUCT(E13,G13)), )</f>
        <v>0</v>
      </c>
      <c r="K13" s="685">
        <f>SUM(I13:J13)</f>
        <v>0</v>
      </c>
      <c r="L13" s="696"/>
      <c r="M13" s="697"/>
    </row>
    <row r="14" spans="1:13" s="649" customFormat="1" ht="15.75" thickBot="1">
      <c r="A14" s="669"/>
      <c r="B14" s="670">
        <v>2</v>
      </c>
      <c r="C14" s="671" t="s">
        <v>538</v>
      </c>
      <c r="D14" s="672"/>
      <c r="E14" s="673"/>
      <c r="F14" s="675"/>
      <c r="G14" s="675"/>
      <c r="H14" s="675">
        <f>SUBTOTAL(9,H15:H41)</f>
        <v>0</v>
      </c>
      <c r="I14" s="716"/>
      <c r="J14" s="715"/>
      <c r="K14" s="716">
        <f>SUBTOTAL(9,K15:K41)</f>
        <v>0</v>
      </c>
      <c r="L14" s="716"/>
      <c r="M14" s="717"/>
    </row>
    <row r="15" spans="1:13" s="649" customFormat="1">
      <c r="A15" s="806"/>
      <c r="B15" s="807" t="s">
        <v>606</v>
      </c>
      <c r="C15" s="799" t="s">
        <v>532</v>
      </c>
      <c r="D15" s="800" t="s">
        <v>94</v>
      </c>
      <c r="E15" s="801">
        <v>3</v>
      </c>
      <c r="F15" s="801"/>
      <c r="G15" s="748"/>
      <c r="H15" s="802">
        <f>SUM(F15:G15)</f>
        <v>0</v>
      </c>
      <c r="I15" s="802">
        <f>IF(F15&gt;0,(PRODUCT(E15,F15)), )</f>
        <v>0</v>
      </c>
      <c r="J15" s="802">
        <f>IF(G15&gt;0,(PRODUCT(E15,G15)), )</f>
        <v>0</v>
      </c>
      <c r="K15" s="803">
        <f>SUM(I15:J15)</f>
        <v>0</v>
      </c>
      <c r="L15" s="764"/>
      <c r="M15" s="753"/>
    </row>
    <row r="16" spans="1:13" s="649" customFormat="1">
      <c r="A16" s="808"/>
      <c r="B16" s="719" t="s">
        <v>607</v>
      </c>
      <c r="C16" s="799" t="s">
        <v>531</v>
      </c>
      <c r="D16" s="800" t="s">
        <v>94</v>
      </c>
      <c r="E16" s="801">
        <v>3</v>
      </c>
      <c r="F16" s="801"/>
      <c r="G16" s="723"/>
      <c r="H16" s="685">
        <f t="shared" ref="H16:H40" si="0">SUM(F16:G16)</f>
        <v>0</v>
      </c>
      <c r="I16" s="686">
        <f t="shared" ref="I16:I40" si="1">IF(F16&gt;0,(PRODUCT(E16,F16)), )</f>
        <v>0</v>
      </c>
      <c r="J16" s="687">
        <f t="shared" ref="J16:J40" si="2">IF(G16&gt;0,(PRODUCT(E16,G16)), )</f>
        <v>0</v>
      </c>
      <c r="K16" s="685">
        <f t="shared" ref="K16:K40" si="3">SUM(I16:J16)</f>
        <v>0</v>
      </c>
      <c r="L16" s="724"/>
      <c r="M16" s="725"/>
    </row>
    <row r="17" spans="1:13" s="649" customFormat="1">
      <c r="A17" s="808"/>
      <c r="B17" s="719" t="s">
        <v>608</v>
      </c>
      <c r="C17" s="799" t="s">
        <v>535</v>
      </c>
      <c r="D17" s="800" t="s">
        <v>94</v>
      </c>
      <c r="E17" s="801">
        <v>3</v>
      </c>
      <c r="F17" s="801"/>
      <c r="G17" s="723"/>
      <c r="H17" s="685">
        <f t="shared" si="0"/>
        <v>0</v>
      </c>
      <c r="I17" s="686">
        <f t="shared" si="1"/>
        <v>0</v>
      </c>
      <c r="J17" s="687">
        <f t="shared" si="2"/>
        <v>0</v>
      </c>
      <c r="K17" s="685">
        <f t="shared" si="3"/>
        <v>0</v>
      </c>
      <c r="L17" s="724"/>
      <c r="M17" s="725"/>
    </row>
    <row r="18" spans="1:13" s="649" customFormat="1">
      <c r="A18" s="808"/>
      <c r="B18" s="719" t="s">
        <v>609</v>
      </c>
      <c r="C18" s="799" t="s">
        <v>544</v>
      </c>
      <c r="D18" s="800" t="s">
        <v>94</v>
      </c>
      <c r="E18" s="801">
        <v>3</v>
      </c>
      <c r="F18" s="801"/>
      <c r="G18" s="723"/>
      <c r="H18" s="685">
        <f t="shared" si="0"/>
        <v>0</v>
      </c>
      <c r="I18" s="686">
        <f t="shared" si="1"/>
        <v>0</v>
      </c>
      <c r="J18" s="687">
        <f t="shared" si="2"/>
        <v>0</v>
      </c>
      <c r="K18" s="685">
        <f t="shared" si="3"/>
        <v>0</v>
      </c>
      <c r="L18" s="724"/>
      <c r="M18" s="725"/>
    </row>
    <row r="19" spans="1:13" s="649" customFormat="1">
      <c r="A19" s="808"/>
      <c r="B19" s="719" t="s">
        <v>610</v>
      </c>
      <c r="C19" s="799" t="s">
        <v>536</v>
      </c>
      <c r="D19" s="800" t="s">
        <v>94</v>
      </c>
      <c r="E19" s="801">
        <v>3</v>
      </c>
      <c r="F19" s="801"/>
      <c r="G19" s="723"/>
      <c r="H19" s="685">
        <f t="shared" si="0"/>
        <v>0</v>
      </c>
      <c r="I19" s="686">
        <f t="shared" si="1"/>
        <v>0</v>
      </c>
      <c r="J19" s="687">
        <f t="shared" si="2"/>
        <v>0</v>
      </c>
      <c r="K19" s="685">
        <f t="shared" si="3"/>
        <v>0</v>
      </c>
      <c r="L19" s="724"/>
      <c r="M19" s="725"/>
    </row>
    <row r="20" spans="1:13" s="649" customFormat="1">
      <c r="A20" s="808"/>
      <c r="B20" s="719" t="s">
        <v>611</v>
      </c>
      <c r="C20" s="799" t="s">
        <v>537</v>
      </c>
      <c r="D20" s="800" t="s">
        <v>94</v>
      </c>
      <c r="E20" s="801">
        <v>3</v>
      </c>
      <c r="F20" s="801"/>
      <c r="G20" s="723"/>
      <c r="H20" s="685">
        <f t="shared" si="0"/>
        <v>0</v>
      </c>
      <c r="I20" s="686">
        <f t="shared" si="1"/>
        <v>0</v>
      </c>
      <c r="J20" s="687">
        <f t="shared" si="2"/>
        <v>0</v>
      </c>
      <c r="K20" s="685">
        <f t="shared" si="3"/>
        <v>0</v>
      </c>
      <c r="L20" s="724"/>
      <c r="M20" s="725"/>
    </row>
    <row r="21" spans="1:13" s="649" customFormat="1">
      <c r="A21" s="808"/>
      <c r="B21" s="719" t="s">
        <v>612</v>
      </c>
      <c r="C21" s="799" t="s">
        <v>545</v>
      </c>
      <c r="D21" s="800" t="s">
        <v>94</v>
      </c>
      <c r="E21" s="801">
        <v>3</v>
      </c>
      <c r="F21" s="801"/>
      <c r="G21" s="723"/>
      <c r="H21" s="685">
        <f t="shared" si="0"/>
        <v>0</v>
      </c>
      <c r="I21" s="686">
        <f t="shared" si="1"/>
        <v>0</v>
      </c>
      <c r="J21" s="687">
        <f t="shared" si="2"/>
        <v>0</v>
      </c>
      <c r="K21" s="685">
        <f t="shared" si="3"/>
        <v>0</v>
      </c>
      <c r="L21" s="724"/>
      <c r="M21" s="725"/>
    </row>
    <row r="22" spans="1:13" s="649" customFormat="1" ht="24">
      <c r="A22" s="808"/>
      <c r="B22" s="719" t="s">
        <v>613</v>
      </c>
      <c r="C22" s="799" t="s">
        <v>533</v>
      </c>
      <c r="D22" s="800" t="s">
        <v>94</v>
      </c>
      <c r="E22" s="801">
        <v>3</v>
      </c>
      <c r="F22" s="801"/>
      <c r="G22" s="723"/>
      <c r="H22" s="685">
        <f t="shared" si="0"/>
        <v>0</v>
      </c>
      <c r="I22" s="686">
        <f t="shared" si="1"/>
        <v>0</v>
      </c>
      <c r="J22" s="687">
        <f t="shared" si="2"/>
        <v>0</v>
      </c>
      <c r="K22" s="685">
        <f t="shared" si="3"/>
        <v>0</v>
      </c>
      <c r="L22" s="724"/>
      <c r="M22" s="725"/>
    </row>
    <row r="23" spans="1:13" s="649" customFormat="1" ht="24">
      <c r="A23" s="808"/>
      <c r="B23" s="719" t="s">
        <v>614</v>
      </c>
      <c r="C23" s="799" t="s">
        <v>534</v>
      </c>
      <c r="D23" s="800" t="s">
        <v>94</v>
      </c>
      <c r="E23" s="801">
        <v>3</v>
      </c>
      <c r="F23" s="801"/>
      <c r="G23" s="723"/>
      <c r="H23" s="685">
        <f t="shared" si="0"/>
        <v>0</v>
      </c>
      <c r="I23" s="686">
        <f t="shared" si="1"/>
        <v>0</v>
      </c>
      <c r="J23" s="687">
        <f t="shared" si="2"/>
        <v>0</v>
      </c>
      <c r="K23" s="685">
        <f t="shared" si="3"/>
        <v>0</v>
      </c>
      <c r="L23" s="724"/>
      <c r="M23" s="725"/>
    </row>
    <row r="24" spans="1:13" s="649" customFormat="1">
      <c r="A24" s="808"/>
      <c r="B24" s="719" t="s">
        <v>615</v>
      </c>
      <c r="C24" s="799" t="s">
        <v>546</v>
      </c>
      <c r="D24" s="800" t="s">
        <v>94</v>
      </c>
      <c r="E24" s="801">
        <v>3</v>
      </c>
      <c r="F24" s="801"/>
      <c r="G24" s="723"/>
      <c r="H24" s="685">
        <f t="shared" si="0"/>
        <v>0</v>
      </c>
      <c r="I24" s="686">
        <f t="shared" si="1"/>
        <v>0</v>
      </c>
      <c r="J24" s="687">
        <f t="shared" si="2"/>
        <v>0</v>
      </c>
      <c r="K24" s="685">
        <f t="shared" si="3"/>
        <v>0</v>
      </c>
      <c r="L24" s="724"/>
      <c r="M24" s="725"/>
    </row>
    <row r="25" spans="1:13" s="649" customFormat="1">
      <c r="A25" s="808"/>
      <c r="B25" s="719" t="s">
        <v>616</v>
      </c>
      <c r="C25" s="799" t="s">
        <v>101</v>
      </c>
      <c r="D25" s="800" t="s">
        <v>94</v>
      </c>
      <c r="E25" s="801">
        <v>35</v>
      </c>
      <c r="F25" s="801"/>
      <c r="G25" s="723"/>
      <c r="H25" s="685">
        <f t="shared" si="0"/>
        <v>0</v>
      </c>
      <c r="I25" s="686">
        <f t="shared" si="1"/>
        <v>0</v>
      </c>
      <c r="J25" s="687">
        <f t="shared" si="2"/>
        <v>0</v>
      </c>
      <c r="K25" s="685">
        <f t="shared" si="3"/>
        <v>0</v>
      </c>
      <c r="L25" s="724"/>
      <c r="M25" s="725"/>
    </row>
    <row r="26" spans="1:13" s="649" customFormat="1" ht="24">
      <c r="A26" s="808"/>
      <c r="B26" s="719" t="s">
        <v>617</v>
      </c>
      <c r="C26" s="799" t="s">
        <v>618</v>
      </c>
      <c r="D26" s="800" t="s">
        <v>94</v>
      </c>
      <c r="E26" s="801">
        <v>13</v>
      </c>
      <c r="F26" s="801"/>
      <c r="G26" s="723"/>
      <c r="H26" s="685">
        <f t="shared" si="0"/>
        <v>0</v>
      </c>
      <c r="I26" s="686">
        <f t="shared" si="1"/>
        <v>0</v>
      </c>
      <c r="J26" s="687">
        <f t="shared" si="2"/>
        <v>0</v>
      </c>
      <c r="K26" s="685">
        <f t="shared" si="3"/>
        <v>0</v>
      </c>
      <c r="L26" s="724"/>
      <c r="M26" s="725"/>
    </row>
    <row r="27" spans="1:13" s="649" customFormat="1">
      <c r="A27" s="808"/>
      <c r="B27" s="719" t="s">
        <v>619</v>
      </c>
      <c r="C27" s="799" t="s">
        <v>620</v>
      </c>
      <c r="D27" s="800" t="s">
        <v>88</v>
      </c>
      <c r="E27" s="801">
        <v>80</v>
      </c>
      <c r="F27" s="801"/>
      <c r="G27" s="723"/>
      <c r="H27" s="685">
        <f t="shared" si="0"/>
        <v>0</v>
      </c>
      <c r="I27" s="686">
        <f t="shared" si="1"/>
        <v>0</v>
      </c>
      <c r="J27" s="687">
        <f t="shared" si="2"/>
        <v>0</v>
      </c>
      <c r="K27" s="685">
        <f t="shared" si="3"/>
        <v>0</v>
      </c>
      <c r="L27" s="724"/>
      <c r="M27" s="725"/>
    </row>
    <row r="28" spans="1:13" s="649" customFormat="1">
      <c r="A28" s="808"/>
      <c r="B28" s="719" t="s">
        <v>621</v>
      </c>
      <c r="C28" s="799" t="s">
        <v>622</v>
      </c>
      <c r="D28" s="800" t="s">
        <v>88</v>
      </c>
      <c r="E28" s="801">
        <v>80</v>
      </c>
      <c r="F28" s="801"/>
      <c r="G28" s="723"/>
      <c r="H28" s="685">
        <f t="shared" si="0"/>
        <v>0</v>
      </c>
      <c r="I28" s="686">
        <f t="shared" si="1"/>
        <v>0</v>
      </c>
      <c r="J28" s="687">
        <f t="shared" si="2"/>
        <v>0</v>
      </c>
      <c r="K28" s="685">
        <f t="shared" si="3"/>
        <v>0</v>
      </c>
      <c r="L28" s="724"/>
      <c r="M28" s="725"/>
    </row>
    <row r="29" spans="1:13" s="649" customFormat="1">
      <c r="A29" s="808"/>
      <c r="B29" s="719" t="s">
        <v>623</v>
      </c>
      <c r="C29" s="799" t="s">
        <v>624</v>
      </c>
      <c r="D29" s="800" t="s">
        <v>94</v>
      </c>
      <c r="E29" s="801">
        <v>160</v>
      </c>
      <c r="F29" s="801"/>
      <c r="G29" s="723"/>
      <c r="H29" s="685">
        <f t="shared" si="0"/>
        <v>0</v>
      </c>
      <c r="I29" s="686">
        <f t="shared" si="1"/>
        <v>0</v>
      </c>
      <c r="J29" s="687">
        <f t="shared" si="2"/>
        <v>0</v>
      </c>
      <c r="K29" s="685">
        <f t="shared" si="3"/>
        <v>0</v>
      </c>
      <c r="L29" s="724"/>
      <c r="M29" s="725"/>
    </row>
    <row r="30" spans="1:13" s="649" customFormat="1">
      <c r="A30" s="806"/>
      <c r="B30" s="719" t="s">
        <v>625</v>
      </c>
      <c r="C30" s="799" t="s">
        <v>626</v>
      </c>
      <c r="D30" s="800" t="s">
        <v>94</v>
      </c>
      <c r="E30" s="801">
        <v>160</v>
      </c>
      <c r="F30" s="801"/>
      <c r="G30" s="723"/>
      <c r="H30" s="685">
        <f t="shared" si="0"/>
        <v>0</v>
      </c>
      <c r="I30" s="686">
        <f t="shared" si="1"/>
        <v>0</v>
      </c>
      <c r="J30" s="687">
        <f t="shared" si="2"/>
        <v>0</v>
      </c>
      <c r="K30" s="685">
        <f t="shared" si="3"/>
        <v>0</v>
      </c>
      <c r="L30" s="724"/>
      <c r="M30" s="725"/>
    </row>
    <row r="31" spans="1:13" s="649" customFormat="1">
      <c r="A31" s="808"/>
      <c r="B31" s="719" t="s">
        <v>627</v>
      </c>
      <c r="C31" s="799" t="s">
        <v>628</v>
      </c>
      <c r="D31" s="800" t="s">
        <v>94</v>
      </c>
      <c r="E31" s="801">
        <v>80</v>
      </c>
      <c r="F31" s="801"/>
      <c r="G31" s="723"/>
      <c r="H31" s="685">
        <f t="shared" si="0"/>
        <v>0</v>
      </c>
      <c r="I31" s="686">
        <f t="shared" si="1"/>
        <v>0</v>
      </c>
      <c r="J31" s="687">
        <f t="shared" si="2"/>
        <v>0</v>
      </c>
      <c r="K31" s="685">
        <f t="shared" si="3"/>
        <v>0</v>
      </c>
      <c r="L31" s="724"/>
      <c r="M31" s="725"/>
    </row>
    <row r="32" spans="1:13" s="649" customFormat="1" ht="22.5">
      <c r="A32" s="808"/>
      <c r="B32" s="719" t="s">
        <v>629</v>
      </c>
      <c r="C32" s="705" t="s">
        <v>630</v>
      </c>
      <c r="D32" s="800" t="s">
        <v>88</v>
      </c>
      <c r="E32" s="801">
        <v>80</v>
      </c>
      <c r="F32" s="801"/>
      <c r="G32" s="723"/>
      <c r="H32" s="685">
        <f t="shared" si="0"/>
        <v>0</v>
      </c>
      <c r="I32" s="686">
        <f t="shared" si="1"/>
        <v>0</v>
      </c>
      <c r="J32" s="687">
        <f t="shared" si="2"/>
        <v>0</v>
      </c>
      <c r="K32" s="685">
        <f t="shared" si="3"/>
        <v>0</v>
      </c>
      <c r="L32" s="724"/>
      <c r="M32" s="725"/>
    </row>
    <row r="33" spans="1:13" s="649" customFormat="1">
      <c r="A33" s="808"/>
      <c r="B33" s="719" t="s">
        <v>631</v>
      </c>
      <c r="C33" s="799" t="s">
        <v>547</v>
      </c>
      <c r="D33" s="800" t="s">
        <v>88</v>
      </c>
      <c r="E33" s="801">
        <v>80</v>
      </c>
      <c r="F33" s="801"/>
      <c r="G33" s="723"/>
      <c r="H33" s="685">
        <f t="shared" si="0"/>
        <v>0</v>
      </c>
      <c r="I33" s="686">
        <f t="shared" si="1"/>
        <v>0</v>
      </c>
      <c r="J33" s="687">
        <f t="shared" si="2"/>
        <v>0</v>
      </c>
      <c r="K33" s="685">
        <f t="shared" si="3"/>
        <v>0</v>
      </c>
      <c r="L33" s="724"/>
      <c r="M33" s="725"/>
    </row>
    <row r="34" spans="1:13" s="649" customFormat="1">
      <c r="A34" s="808"/>
      <c r="B34" s="719" t="s">
        <v>632</v>
      </c>
      <c r="C34" s="799" t="s">
        <v>633</v>
      </c>
      <c r="D34" s="800" t="s">
        <v>88</v>
      </c>
      <c r="E34" s="801">
        <v>20</v>
      </c>
      <c r="F34" s="801"/>
      <c r="G34" s="723"/>
      <c r="H34" s="685">
        <f t="shared" si="0"/>
        <v>0</v>
      </c>
      <c r="I34" s="686">
        <f t="shared" si="1"/>
        <v>0</v>
      </c>
      <c r="J34" s="687">
        <f t="shared" si="2"/>
        <v>0</v>
      </c>
      <c r="K34" s="685">
        <f t="shared" si="3"/>
        <v>0</v>
      </c>
      <c r="L34" s="724"/>
      <c r="M34" s="725"/>
    </row>
    <row r="35" spans="1:13" s="649" customFormat="1" ht="22.5">
      <c r="A35" s="808"/>
      <c r="B35" s="719" t="s">
        <v>634</v>
      </c>
      <c r="C35" s="809" t="s">
        <v>635</v>
      </c>
      <c r="D35" s="800" t="s">
        <v>88</v>
      </c>
      <c r="E35" s="801">
        <v>20</v>
      </c>
      <c r="F35" s="801"/>
      <c r="G35" s="723"/>
      <c r="H35" s="685">
        <f t="shared" si="0"/>
        <v>0</v>
      </c>
      <c r="I35" s="686">
        <f t="shared" si="1"/>
        <v>0</v>
      </c>
      <c r="J35" s="687">
        <f t="shared" si="2"/>
        <v>0</v>
      </c>
      <c r="K35" s="685">
        <f t="shared" si="3"/>
        <v>0</v>
      </c>
      <c r="L35" s="724"/>
      <c r="M35" s="725"/>
    </row>
    <row r="36" spans="1:13" s="649" customFormat="1">
      <c r="A36" s="808"/>
      <c r="B36" s="719" t="s">
        <v>636</v>
      </c>
      <c r="C36" s="799" t="s">
        <v>637</v>
      </c>
      <c r="D36" s="800" t="s">
        <v>88</v>
      </c>
      <c r="E36" s="801">
        <v>230</v>
      </c>
      <c r="F36" s="801"/>
      <c r="G36" s="723"/>
      <c r="H36" s="685">
        <f t="shared" si="0"/>
        <v>0</v>
      </c>
      <c r="I36" s="686">
        <f t="shared" si="1"/>
        <v>0</v>
      </c>
      <c r="J36" s="687">
        <f t="shared" si="2"/>
        <v>0</v>
      </c>
      <c r="K36" s="685">
        <f t="shared" si="3"/>
        <v>0</v>
      </c>
      <c r="L36" s="724"/>
      <c r="M36" s="725"/>
    </row>
    <row r="37" spans="1:13" s="649" customFormat="1">
      <c r="A37" s="808"/>
      <c r="B37" s="719" t="s">
        <v>638</v>
      </c>
      <c r="C37" s="799" t="s">
        <v>639</v>
      </c>
      <c r="D37" s="800" t="s">
        <v>88</v>
      </c>
      <c r="E37" s="801">
        <v>230</v>
      </c>
      <c r="F37" s="801"/>
      <c r="G37" s="723"/>
      <c r="H37" s="685">
        <f t="shared" si="0"/>
        <v>0</v>
      </c>
      <c r="I37" s="686">
        <f t="shared" si="1"/>
        <v>0</v>
      </c>
      <c r="J37" s="687">
        <f t="shared" si="2"/>
        <v>0</v>
      </c>
      <c r="K37" s="685">
        <f t="shared" si="3"/>
        <v>0</v>
      </c>
      <c r="L37" s="724"/>
      <c r="M37" s="725"/>
    </row>
    <row r="38" spans="1:13" s="649" customFormat="1">
      <c r="A38" s="808"/>
      <c r="B38" s="719" t="s">
        <v>640</v>
      </c>
      <c r="C38" s="799" t="s">
        <v>641</v>
      </c>
      <c r="D38" s="800" t="s">
        <v>88</v>
      </c>
      <c r="E38" s="801">
        <v>30</v>
      </c>
      <c r="F38" s="801"/>
      <c r="G38" s="723"/>
      <c r="H38" s="685">
        <f t="shared" si="0"/>
        <v>0</v>
      </c>
      <c r="I38" s="686">
        <f t="shared" si="1"/>
        <v>0</v>
      </c>
      <c r="J38" s="687">
        <f t="shared" si="2"/>
        <v>0</v>
      </c>
      <c r="K38" s="685">
        <f t="shared" si="3"/>
        <v>0</v>
      </c>
      <c r="L38" s="724"/>
      <c r="M38" s="725"/>
    </row>
    <row r="39" spans="1:13" s="649" customFormat="1" ht="24">
      <c r="A39" s="806"/>
      <c r="B39" s="719" t="s">
        <v>642</v>
      </c>
      <c r="C39" s="799" t="s">
        <v>643</v>
      </c>
      <c r="D39" s="800" t="s">
        <v>94</v>
      </c>
      <c r="E39" s="801">
        <v>180</v>
      </c>
      <c r="F39" s="801"/>
      <c r="G39" s="723"/>
      <c r="H39" s="685">
        <f t="shared" si="0"/>
        <v>0</v>
      </c>
      <c r="I39" s="686">
        <f t="shared" si="1"/>
        <v>0</v>
      </c>
      <c r="J39" s="687">
        <f t="shared" si="2"/>
        <v>0</v>
      </c>
      <c r="K39" s="685">
        <f t="shared" si="3"/>
        <v>0</v>
      </c>
      <c r="L39" s="724"/>
      <c r="M39" s="725"/>
    </row>
    <row r="40" spans="1:13" s="649" customFormat="1" ht="36">
      <c r="A40" s="808"/>
      <c r="B40" s="719" t="s">
        <v>644</v>
      </c>
      <c r="C40" s="799" t="s">
        <v>645</v>
      </c>
      <c r="D40" s="800" t="s">
        <v>94</v>
      </c>
      <c r="E40" s="801">
        <v>1</v>
      </c>
      <c r="F40" s="801"/>
      <c r="G40" s="723"/>
      <c r="H40" s="685">
        <f t="shared" si="0"/>
        <v>0</v>
      </c>
      <c r="I40" s="686">
        <f t="shared" si="1"/>
        <v>0</v>
      </c>
      <c r="J40" s="687">
        <f t="shared" si="2"/>
        <v>0</v>
      </c>
      <c r="K40" s="685">
        <f t="shared" si="3"/>
        <v>0</v>
      </c>
      <c r="L40" s="724"/>
      <c r="M40" s="725"/>
    </row>
    <row r="41" spans="1:13" s="649" customFormat="1" ht="15.75" thickBot="1">
      <c r="A41" s="808"/>
      <c r="B41" s="736" t="s">
        <v>646</v>
      </c>
      <c r="C41" s="799" t="s">
        <v>93</v>
      </c>
      <c r="D41" s="800" t="s">
        <v>94</v>
      </c>
      <c r="E41" s="801">
        <v>1</v>
      </c>
      <c r="F41" s="801"/>
      <c r="G41" s="723"/>
      <c r="H41" s="685">
        <f>SUM(F41:G41)</f>
        <v>0</v>
      </c>
      <c r="I41" s="686">
        <f>IF(F41&gt;0,(PRODUCT(E41,F41)), )</f>
        <v>0</v>
      </c>
      <c r="J41" s="687">
        <f>IF(G41&gt;0,(PRODUCT(E41,G41)), )</f>
        <v>0</v>
      </c>
      <c r="K41" s="685">
        <f>SUM(I41:J41)</f>
        <v>0</v>
      </c>
      <c r="L41" s="724"/>
      <c r="M41" s="725"/>
    </row>
    <row r="42" spans="1:13" s="649" customFormat="1" ht="15.75" thickBot="1">
      <c r="A42" s="737"/>
      <c r="B42" s="670">
        <v>3</v>
      </c>
      <c r="C42" s="152" t="s">
        <v>95</v>
      </c>
      <c r="D42" s="153"/>
      <c r="E42" s="738"/>
      <c r="F42" s="739"/>
      <c r="G42" s="675"/>
      <c r="H42" s="675">
        <f>SUBTOTAL(9,H43:H44)</f>
        <v>0</v>
      </c>
      <c r="I42" s="716"/>
      <c r="J42" s="740"/>
      <c r="K42" s="716">
        <f>SUBTOTAL(9,K43:K44)</f>
        <v>0</v>
      </c>
      <c r="L42" s="716"/>
      <c r="M42" s="717"/>
    </row>
    <row r="43" spans="1:13" s="649" customFormat="1">
      <c r="A43" s="810"/>
      <c r="B43" s="798" t="s">
        <v>647</v>
      </c>
      <c r="C43" s="799" t="s">
        <v>542</v>
      </c>
      <c r="D43" s="800" t="s">
        <v>100</v>
      </c>
      <c r="E43" s="801">
        <v>4</v>
      </c>
      <c r="F43" s="747"/>
      <c r="G43" s="748"/>
      <c r="H43" s="802">
        <f>SUM(F43:G43)</f>
        <v>0</v>
      </c>
      <c r="I43" s="802">
        <f>IF(F43&gt;0,(PRODUCT(E43,F43)), )</f>
        <v>0</v>
      </c>
      <c r="J43" s="802">
        <f>IF(G43&gt;0,(PRODUCT(E43,G43)), )</f>
        <v>0</v>
      </c>
      <c r="K43" s="803">
        <f>SUM(I43:J43)</f>
        <v>0</v>
      </c>
      <c r="L43" s="752"/>
      <c r="M43" s="753"/>
    </row>
    <row r="44" spans="1:13" s="649" customFormat="1" ht="15.75" thickBot="1">
      <c r="A44" s="806"/>
      <c r="B44" s="769" t="s">
        <v>648</v>
      </c>
      <c r="C44" s="799" t="s">
        <v>543</v>
      </c>
      <c r="D44" s="800" t="s">
        <v>100</v>
      </c>
      <c r="E44" s="801">
        <v>3</v>
      </c>
      <c r="F44" s="767"/>
      <c r="G44" s="811"/>
      <c r="H44" s="685">
        <f>SUM(F44:G44)</f>
        <v>0</v>
      </c>
      <c r="I44" s="686">
        <f>IF(F44&gt;0,(PRODUCT(E44,F44)), )</f>
        <v>0</v>
      </c>
      <c r="J44" s="687">
        <f>IF(G44&gt;0,(PRODUCT(E44,G44)), )</f>
        <v>0</v>
      </c>
      <c r="K44" s="685">
        <f>SUM(I44:J44)</f>
        <v>0</v>
      </c>
      <c r="L44" s="812"/>
      <c r="M44" s="813"/>
    </row>
    <row r="45" spans="1:13" s="649" customFormat="1" ht="15.75" thickBot="1">
      <c r="A45" s="737"/>
      <c r="B45" s="670">
        <v>4</v>
      </c>
      <c r="C45" s="152" t="s">
        <v>92</v>
      </c>
      <c r="D45" s="153"/>
      <c r="E45" s="738"/>
      <c r="F45" s="739"/>
      <c r="G45" s="675"/>
      <c r="H45" s="675">
        <f>SUBTOTAL(9,H46:H46)</f>
        <v>0</v>
      </c>
      <c r="I45" s="716"/>
      <c r="J45" s="740"/>
      <c r="K45" s="716">
        <f>SUBTOTAL(9,K46:K46)</f>
        <v>0</v>
      </c>
      <c r="L45" s="716"/>
      <c r="M45" s="717"/>
    </row>
    <row r="46" spans="1:13" s="649" customFormat="1" ht="15.75" thickBot="1">
      <c r="A46" s="808"/>
      <c r="B46" s="755"/>
      <c r="C46" s="814" t="s">
        <v>649</v>
      </c>
      <c r="D46" s="757"/>
      <c r="E46" s="815"/>
      <c r="F46" s="759"/>
      <c r="G46" s="748"/>
      <c r="H46" s="802">
        <f>SUM(F46:G46)</f>
        <v>0</v>
      </c>
      <c r="I46" s="802">
        <f>IF(F46&gt;0,(PRODUCT(E46,F46)), )</f>
        <v>0</v>
      </c>
      <c r="J46" s="802">
        <f>IF(G46&gt;0,(PRODUCT(E46,G46)), )</f>
        <v>0</v>
      </c>
      <c r="K46" s="803">
        <f>SUM(I46:J46)</f>
        <v>0</v>
      </c>
      <c r="L46" s="752"/>
      <c r="M46" s="753"/>
    </row>
    <row r="47" spans="1:13" ht="15.75" thickBot="1">
      <c r="A47" s="737"/>
      <c r="B47" s="670">
        <v>5</v>
      </c>
      <c r="C47" s="152" t="s">
        <v>90</v>
      </c>
      <c r="D47" s="153"/>
      <c r="E47" s="738"/>
      <c r="F47" s="739"/>
      <c r="G47" s="675"/>
      <c r="H47" s="675">
        <f>SUBTOTAL(9,H48:H57)</f>
        <v>0</v>
      </c>
      <c r="I47" s="716"/>
      <c r="J47" s="740"/>
      <c r="K47" s="716">
        <f>SUBTOTAL(9,K48:K57)</f>
        <v>0</v>
      </c>
      <c r="L47" s="716"/>
      <c r="M47" s="717"/>
    </row>
    <row r="48" spans="1:13" ht="15.75" thickBot="1">
      <c r="A48" s="810"/>
      <c r="B48" s="755"/>
      <c r="C48" s="816" t="s">
        <v>649</v>
      </c>
      <c r="D48" s="763"/>
      <c r="E48" s="817"/>
      <c r="F48" s="747"/>
      <c r="G48" s="748"/>
      <c r="H48" s="802">
        <f>SUM(F48:G48)</f>
        <v>0</v>
      </c>
      <c r="I48" s="802">
        <f>IF(F48&gt;0,(PRODUCT(E48,F48)), )</f>
        <v>0</v>
      </c>
      <c r="J48" s="802">
        <f>IF(G48&gt;0,(PRODUCT(E48,G48)), )</f>
        <v>0</v>
      </c>
      <c r="K48" s="803">
        <f>SUM(I48:J48)</f>
        <v>0</v>
      </c>
      <c r="L48" s="764"/>
      <c r="M48" s="753"/>
    </row>
    <row r="49" spans="1:13" ht="15.75" thickBot="1">
      <c r="A49" s="737"/>
      <c r="B49" s="670">
        <v>6</v>
      </c>
      <c r="C49" s="152" t="s">
        <v>65</v>
      </c>
      <c r="D49" s="153"/>
      <c r="E49" s="738"/>
      <c r="F49" s="739"/>
      <c r="G49" s="675"/>
      <c r="H49" s="675">
        <f>SUBTOTAL(9,H50:H64)</f>
        <v>0</v>
      </c>
      <c r="I49" s="716"/>
      <c r="J49" s="740"/>
      <c r="K49" s="716">
        <f>SUBTOTAL(9,K50:K64)</f>
        <v>0</v>
      </c>
      <c r="L49" s="716"/>
      <c r="M49" s="717"/>
    </row>
    <row r="50" spans="1:13">
      <c r="A50" s="810"/>
      <c r="B50" s="798" t="s">
        <v>650</v>
      </c>
      <c r="C50" s="800" t="s">
        <v>651</v>
      </c>
      <c r="D50" s="763" t="s">
        <v>526</v>
      </c>
      <c r="E50" s="817">
        <v>1</v>
      </c>
      <c r="F50" s="747"/>
      <c r="G50" s="748"/>
      <c r="H50" s="802">
        <f>SUM(F50:G50)</f>
        <v>0</v>
      </c>
      <c r="I50" s="802">
        <f>IF(F50&gt;0,(PRODUCT(E50,F50)), )</f>
        <v>0</v>
      </c>
      <c r="J50" s="802">
        <f>IF(G50&gt;0,(PRODUCT(E50,G50)), )</f>
        <v>0</v>
      </c>
      <c r="K50" s="803">
        <f>SUM(I50:J50)</f>
        <v>0</v>
      </c>
      <c r="L50" s="764"/>
      <c r="M50" s="753"/>
    </row>
    <row r="51" spans="1:13">
      <c r="A51" s="806"/>
      <c r="B51" s="755" t="s">
        <v>652</v>
      </c>
      <c r="C51" s="800" t="s">
        <v>653</v>
      </c>
      <c r="D51" s="720" t="s">
        <v>526</v>
      </c>
      <c r="E51" s="771">
        <v>1</v>
      </c>
      <c r="F51" s="767"/>
      <c r="G51" s="723"/>
      <c r="H51" s="685">
        <f t="shared" ref="H51:H56" si="4">SUM(F51:G51)</f>
        <v>0</v>
      </c>
      <c r="I51" s="686">
        <f t="shared" ref="I51:I56" si="5">IF(F51&gt;0,(PRODUCT(E51,F51)), )</f>
        <v>0</v>
      </c>
      <c r="J51" s="687">
        <f t="shared" ref="J51:J56" si="6">IF(G51&gt;0,(PRODUCT(E51,G51)), )</f>
        <v>0</v>
      </c>
      <c r="K51" s="685">
        <f t="shared" ref="K51:K56" si="7">SUM(I51:J51)</f>
        <v>0</v>
      </c>
      <c r="L51" s="724"/>
      <c r="M51" s="725"/>
    </row>
    <row r="52" spans="1:13">
      <c r="A52" s="806"/>
      <c r="B52" s="755" t="s">
        <v>654</v>
      </c>
      <c r="C52" s="800" t="s">
        <v>655</v>
      </c>
      <c r="D52" s="720" t="s">
        <v>526</v>
      </c>
      <c r="E52" s="771">
        <v>1</v>
      </c>
      <c r="F52" s="767"/>
      <c r="G52" s="723"/>
      <c r="H52" s="685">
        <f t="shared" si="4"/>
        <v>0</v>
      </c>
      <c r="I52" s="686">
        <f t="shared" si="5"/>
        <v>0</v>
      </c>
      <c r="J52" s="687">
        <f t="shared" si="6"/>
        <v>0</v>
      </c>
      <c r="K52" s="685">
        <f t="shared" si="7"/>
        <v>0</v>
      </c>
      <c r="L52" s="724"/>
      <c r="M52" s="725"/>
    </row>
    <row r="53" spans="1:13">
      <c r="A53" s="806"/>
      <c r="B53" s="755" t="s">
        <v>656</v>
      </c>
      <c r="C53" s="800" t="s">
        <v>657</v>
      </c>
      <c r="D53" s="769" t="s">
        <v>526</v>
      </c>
      <c r="E53" s="771">
        <v>1</v>
      </c>
      <c r="F53" s="767"/>
      <c r="G53" s="723"/>
      <c r="H53" s="685">
        <f t="shared" si="4"/>
        <v>0</v>
      </c>
      <c r="I53" s="686">
        <f t="shared" si="5"/>
        <v>0</v>
      </c>
      <c r="J53" s="687">
        <f t="shared" si="6"/>
        <v>0</v>
      </c>
      <c r="K53" s="685">
        <f t="shared" si="7"/>
        <v>0</v>
      </c>
      <c r="L53" s="724"/>
      <c r="M53" s="725"/>
    </row>
    <row r="54" spans="1:13">
      <c r="A54" s="806"/>
      <c r="B54" s="755" t="s">
        <v>658</v>
      </c>
      <c r="C54" s="800" t="s">
        <v>659</v>
      </c>
      <c r="D54" s="769" t="s">
        <v>526</v>
      </c>
      <c r="E54" s="771">
        <v>1</v>
      </c>
      <c r="F54" s="767"/>
      <c r="G54" s="723"/>
      <c r="H54" s="685">
        <f t="shared" si="4"/>
        <v>0</v>
      </c>
      <c r="I54" s="686">
        <f t="shared" si="5"/>
        <v>0</v>
      </c>
      <c r="J54" s="687">
        <f t="shared" si="6"/>
        <v>0</v>
      </c>
      <c r="K54" s="685">
        <f t="shared" si="7"/>
        <v>0</v>
      </c>
      <c r="L54" s="724"/>
      <c r="M54" s="725"/>
    </row>
    <row r="55" spans="1:13">
      <c r="A55" s="806"/>
      <c r="B55" s="755" t="s">
        <v>660</v>
      </c>
      <c r="C55" s="800" t="s">
        <v>661</v>
      </c>
      <c r="D55" s="769" t="s">
        <v>526</v>
      </c>
      <c r="E55" s="771">
        <v>1</v>
      </c>
      <c r="F55" s="767"/>
      <c r="G55" s="723"/>
      <c r="H55" s="685">
        <f t="shared" si="4"/>
        <v>0</v>
      </c>
      <c r="I55" s="686">
        <f t="shared" si="5"/>
        <v>0</v>
      </c>
      <c r="J55" s="687">
        <f t="shared" si="6"/>
        <v>0</v>
      </c>
      <c r="K55" s="685">
        <f t="shared" si="7"/>
        <v>0</v>
      </c>
      <c r="L55" s="724"/>
      <c r="M55" s="725"/>
    </row>
    <row r="56" spans="1:13">
      <c r="A56" s="806"/>
      <c r="B56" s="755" t="s">
        <v>662</v>
      </c>
      <c r="C56" s="800" t="s">
        <v>96</v>
      </c>
      <c r="D56" s="769" t="s">
        <v>526</v>
      </c>
      <c r="E56" s="771">
        <v>1</v>
      </c>
      <c r="F56" s="767"/>
      <c r="G56" s="723"/>
      <c r="H56" s="685">
        <f t="shared" si="4"/>
        <v>0</v>
      </c>
      <c r="I56" s="686">
        <f t="shared" si="5"/>
        <v>0</v>
      </c>
      <c r="J56" s="687">
        <f t="shared" si="6"/>
        <v>0</v>
      </c>
      <c r="K56" s="685">
        <f t="shared" si="7"/>
        <v>0</v>
      </c>
      <c r="L56" s="724"/>
      <c r="M56" s="725"/>
    </row>
    <row r="57" spans="1:13" ht="15.75" thickBot="1">
      <c r="A57" s="818"/>
      <c r="B57" s="781"/>
      <c r="C57" s="780"/>
      <c r="D57" s="781"/>
      <c r="E57" s="819"/>
      <c r="F57" s="783"/>
      <c r="G57" s="784"/>
      <c r="H57" s="784"/>
      <c r="I57" s="785"/>
      <c r="J57" s="784"/>
      <c r="K57" s="786"/>
      <c r="L57" s="787"/>
      <c r="M57" s="788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&amp;RStrana &amp;P (&amp;N)</oddFooter>
  </headerFooter>
  <rowBreaks count="2" manualBreakCount="2">
    <brk id="13" max="16383" man="1"/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view="pageBreakPreview" zoomScaleNormal="7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1" sqref="F11:G45"/>
    </sheetView>
  </sheetViews>
  <sheetFormatPr defaultColWidth="9" defaultRowHeight="15"/>
  <cols>
    <col min="1" max="1" width="3.5703125" style="329" customWidth="1"/>
    <col min="2" max="2" width="8.7109375" style="330" customWidth="1"/>
    <col min="3" max="3" width="50.7109375" style="330" customWidth="1"/>
    <col min="4" max="4" width="4.7109375" style="331" customWidth="1"/>
    <col min="5" max="5" width="8.7109375" style="332" customWidth="1"/>
    <col min="6" max="7" width="12.7109375" style="333" customWidth="1"/>
    <col min="8" max="11" width="12.7109375" style="334" customWidth="1"/>
    <col min="12" max="13" width="11.85546875" style="334" customWidth="1"/>
    <col min="14" max="14" width="4.7109375" style="527" customWidth="1"/>
    <col min="15" max="17" width="9" style="518"/>
    <col min="18" max="256" width="9" style="328"/>
    <col min="257" max="257" width="3.5703125" style="328" customWidth="1"/>
    <col min="258" max="258" width="8.7109375" style="328" customWidth="1"/>
    <col min="259" max="259" width="50.7109375" style="328" customWidth="1"/>
    <col min="260" max="260" width="4.7109375" style="328" customWidth="1"/>
    <col min="261" max="261" width="8.7109375" style="328" customWidth="1"/>
    <col min="262" max="267" width="12.7109375" style="328" customWidth="1"/>
    <col min="268" max="269" width="11.85546875" style="328" customWidth="1"/>
    <col min="270" max="270" width="4.7109375" style="328" customWidth="1"/>
    <col min="271" max="512" width="9" style="328"/>
    <col min="513" max="513" width="3.5703125" style="328" customWidth="1"/>
    <col min="514" max="514" width="8.7109375" style="328" customWidth="1"/>
    <col min="515" max="515" width="50.7109375" style="328" customWidth="1"/>
    <col min="516" max="516" width="4.7109375" style="328" customWidth="1"/>
    <col min="517" max="517" width="8.7109375" style="328" customWidth="1"/>
    <col min="518" max="523" width="12.7109375" style="328" customWidth="1"/>
    <col min="524" max="525" width="11.85546875" style="328" customWidth="1"/>
    <col min="526" max="526" width="4.7109375" style="328" customWidth="1"/>
    <col min="527" max="768" width="9" style="328"/>
    <col min="769" max="769" width="3.5703125" style="328" customWidth="1"/>
    <col min="770" max="770" width="8.7109375" style="328" customWidth="1"/>
    <col min="771" max="771" width="50.7109375" style="328" customWidth="1"/>
    <col min="772" max="772" width="4.7109375" style="328" customWidth="1"/>
    <col min="773" max="773" width="8.7109375" style="328" customWidth="1"/>
    <col min="774" max="779" width="12.7109375" style="328" customWidth="1"/>
    <col min="780" max="781" width="11.85546875" style="328" customWidth="1"/>
    <col min="782" max="782" width="4.7109375" style="328" customWidth="1"/>
    <col min="783" max="1024" width="9" style="328"/>
    <col min="1025" max="1025" width="3.5703125" style="328" customWidth="1"/>
    <col min="1026" max="1026" width="8.7109375" style="328" customWidth="1"/>
    <col min="1027" max="1027" width="50.7109375" style="328" customWidth="1"/>
    <col min="1028" max="1028" width="4.7109375" style="328" customWidth="1"/>
    <col min="1029" max="1029" width="8.7109375" style="328" customWidth="1"/>
    <col min="1030" max="1035" width="12.7109375" style="328" customWidth="1"/>
    <col min="1036" max="1037" width="11.85546875" style="328" customWidth="1"/>
    <col min="1038" max="1038" width="4.7109375" style="328" customWidth="1"/>
    <col min="1039" max="1280" width="9" style="328"/>
    <col min="1281" max="1281" width="3.5703125" style="328" customWidth="1"/>
    <col min="1282" max="1282" width="8.7109375" style="328" customWidth="1"/>
    <col min="1283" max="1283" width="50.7109375" style="328" customWidth="1"/>
    <col min="1284" max="1284" width="4.7109375" style="328" customWidth="1"/>
    <col min="1285" max="1285" width="8.7109375" style="328" customWidth="1"/>
    <col min="1286" max="1291" width="12.7109375" style="328" customWidth="1"/>
    <col min="1292" max="1293" width="11.85546875" style="328" customWidth="1"/>
    <col min="1294" max="1294" width="4.7109375" style="328" customWidth="1"/>
    <col min="1295" max="1536" width="9" style="328"/>
    <col min="1537" max="1537" width="3.5703125" style="328" customWidth="1"/>
    <col min="1538" max="1538" width="8.7109375" style="328" customWidth="1"/>
    <col min="1539" max="1539" width="50.7109375" style="328" customWidth="1"/>
    <col min="1540" max="1540" width="4.7109375" style="328" customWidth="1"/>
    <col min="1541" max="1541" width="8.7109375" style="328" customWidth="1"/>
    <col min="1542" max="1547" width="12.7109375" style="328" customWidth="1"/>
    <col min="1548" max="1549" width="11.85546875" style="328" customWidth="1"/>
    <col min="1550" max="1550" width="4.7109375" style="328" customWidth="1"/>
    <col min="1551" max="1792" width="9" style="328"/>
    <col min="1793" max="1793" width="3.5703125" style="328" customWidth="1"/>
    <col min="1794" max="1794" width="8.7109375" style="328" customWidth="1"/>
    <col min="1795" max="1795" width="50.7109375" style="328" customWidth="1"/>
    <col min="1796" max="1796" width="4.7109375" style="328" customWidth="1"/>
    <col min="1797" max="1797" width="8.7109375" style="328" customWidth="1"/>
    <col min="1798" max="1803" width="12.7109375" style="328" customWidth="1"/>
    <col min="1804" max="1805" width="11.85546875" style="328" customWidth="1"/>
    <col min="1806" max="1806" width="4.7109375" style="328" customWidth="1"/>
    <col min="1807" max="2048" width="9" style="328"/>
    <col min="2049" max="2049" width="3.5703125" style="328" customWidth="1"/>
    <col min="2050" max="2050" width="8.7109375" style="328" customWidth="1"/>
    <col min="2051" max="2051" width="50.7109375" style="328" customWidth="1"/>
    <col min="2052" max="2052" width="4.7109375" style="328" customWidth="1"/>
    <col min="2053" max="2053" width="8.7109375" style="328" customWidth="1"/>
    <col min="2054" max="2059" width="12.7109375" style="328" customWidth="1"/>
    <col min="2060" max="2061" width="11.85546875" style="328" customWidth="1"/>
    <col min="2062" max="2062" width="4.7109375" style="328" customWidth="1"/>
    <col min="2063" max="2304" width="9" style="328"/>
    <col min="2305" max="2305" width="3.5703125" style="328" customWidth="1"/>
    <col min="2306" max="2306" width="8.7109375" style="328" customWidth="1"/>
    <col min="2307" max="2307" width="50.7109375" style="328" customWidth="1"/>
    <col min="2308" max="2308" width="4.7109375" style="328" customWidth="1"/>
    <col min="2309" max="2309" width="8.7109375" style="328" customWidth="1"/>
    <col min="2310" max="2315" width="12.7109375" style="328" customWidth="1"/>
    <col min="2316" max="2317" width="11.85546875" style="328" customWidth="1"/>
    <col min="2318" max="2318" width="4.7109375" style="328" customWidth="1"/>
    <col min="2319" max="2560" width="9" style="328"/>
    <col min="2561" max="2561" width="3.5703125" style="328" customWidth="1"/>
    <col min="2562" max="2562" width="8.7109375" style="328" customWidth="1"/>
    <col min="2563" max="2563" width="50.7109375" style="328" customWidth="1"/>
    <col min="2564" max="2564" width="4.7109375" style="328" customWidth="1"/>
    <col min="2565" max="2565" width="8.7109375" style="328" customWidth="1"/>
    <col min="2566" max="2571" width="12.7109375" style="328" customWidth="1"/>
    <col min="2572" max="2573" width="11.85546875" style="328" customWidth="1"/>
    <col min="2574" max="2574" width="4.7109375" style="328" customWidth="1"/>
    <col min="2575" max="2816" width="9" style="328"/>
    <col min="2817" max="2817" width="3.5703125" style="328" customWidth="1"/>
    <col min="2818" max="2818" width="8.7109375" style="328" customWidth="1"/>
    <col min="2819" max="2819" width="50.7109375" style="328" customWidth="1"/>
    <col min="2820" max="2820" width="4.7109375" style="328" customWidth="1"/>
    <col min="2821" max="2821" width="8.7109375" style="328" customWidth="1"/>
    <col min="2822" max="2827" width="12.7109375" style="328" customWidth="1"/>
    <col min="2828" max="2829" width="11.85546875" style="328" customWidth="1"/>
    <col min="2830" max="2830" width="4.7109375" style="328" customWidth="1"/>
    <col min="2831" max="3072" width="9" style="328"/>
    <col min="3073" max="3073" width="3.5703125" style="328" customWidth="1"/>
    <col min="3074" max="3074" width="8.7109375" style="328" customWidth="1"/>
    <col min="3075" max="3075" width="50.7109375" style="328" customWidth="1"/>
    <col min="3076" max="3076" width="4.7109375" style="328" customWidth="1"/>
    <col min="3077" max="3077" width="8.7109375" style="328" customWidth="1"/>
    <col min="3078" max="3083" width="12.7109375" style="328" customWidth="1"/>
    <col min="3084" max="3085" width="11.85546875" style="328" customWidth="1"/>
    <col min="3086" max="3086" width="4.7109375" style="328" customWidth="1"/>
    <col min="3087" max="3328" width="9" style="328"/>
    <col min="3329" max="3329" width="3.5703125" style="328" customWidth="1"/>
    <col min="3330" max="3330" width="8.7109375" style="328" customWidth="1"/>
    <col min="3331" max="3331" width="50.7109375" style="328" customWidth="1"/>
    <col min="3332" max="3332" width="4.7109375" style="328" customWidth="1"/>
    <col min="3333" max="3333" width="8.7109375" style="328" customWidth="1"/>
    <col min="3334" max="3339" width="12.7109375" style="328" customWidth="1"/>
    <col min="3340" max="3341" width="11.85546875" style="328" customWidth="1"/>
    <col min="3342" max="3342" width="4.7109375" style="328" customWidth="1"/>
    <col min="3343" max="3584" width="9" style="328"/>
    <col min="3585" max="3585" width="3.5703125" style="328" customWidth="1"/>
    <col min="3586" max="3586" width="8.7109375" style="328" customWidth="1"/>
    <col min="3587" max="3587" width="50.7109375" style="328" customWidth="1"/>
    <col min="3588" max="3588" width="4.7109375" style="328" customWidth="1"/>
    <col min="3589" max="3589" width="8.7109375" style="328" customWidth="1"/>
    <col min="3590" max="3595" width="12.7109375" style="328" customWidth="1"/>
    <col min="3596" max="3597" width="11.85546875" style="328" customWidth="1"/>
    <col min="3598" max="3598" width="4.7109375" style="328" customWidth="1"/>
    <col min="3599" max="3840" width="9" style="328"/>
    <col min="3841" max="3841" width="3.5703125" style="328" customWidth="1"/>
    <col min="3842" max="3842" width="8.7109375" style="328" customWidth="1"/>
    <col min="3843" max="3843" width="50.7109375" style="328" customWidth="1"/>
    <col min="3844" max="3844" width="4.7109375" style="328" customWidth="1"/>
    <col min="3845" max="3845" width="8.7109375" style="328" customWidth="1"/>
    <col min="3846" max="3851" width="12.7109375" style="328" customWidth="1"/>
    <col min="3852" max="3853" width="11.85546875" style="328" customWidth="1"/>
    <col min="3854" max="3854" width="4.7109375" style="328" customWidth="1"/>
    <col min="3855" max="4096" width="9" style="328"/>
    <col min="4097" max="4097" width="3.5703125" style="328" customWidth="1"/>
    <col min="4098" max="4098" width="8.7109375" style="328" customWidth="1"/>
    <col min="4099" max="4099" width="50.7109375" style="328" customWidth="1"/>
    <col min="4100" max="4100" width="4.7109375" style="328" customWidth="1"/>
    <col min="4101" max="4101" width="8.7109375" style="328" customWidth="1"/>
    <col min="4102" max="4107" width="12.7109375" style="328" customWidth="1"/>
    <col min="4108" max="4109" width="11.85546875" style="328" customWidth="1"/>
    <col min="4110" max="4110" width="4.7109375" style="328" customWidth="1"/>
    <col min="4111" max="4352" width="9" style="328"/>
    <col min="4353" max="4353" width="3.5703125" style="328" customWidth="1"/>
    <col min="4354" max="4354" width="8.7109375" style="328" customWidth="1"/>
    <col min="4355" max="4355" width="50.7109375" style="328" customWidth="1"/>
    <col min="4356" max="4356" width="4.7109375" style="328" customWidth="1"/>
    <col min="4357" max="4357" width="8.7109375" style="328" customWidth="1"/>
    <col min="4358" max="4363" width="12.7109375" style="328" customWidth="1"/>
    <col min="4364" max="4365" width="11.85546875" style="328" customWidth="1"/>
    <col min="4366" max="4366" width="4.7109375" style="328" customWidth="1"/>
    <col min="4367" max="4608" width="9" style="328"/>
    <col min="4609" max="4609" width="3.5703125" style="328" customWidth="1"/>
    <col min="4610" max="4610" width="8.7109375" style="328" customWidth="1"/>
    <col min="4611" max="4611" width="50.7109375" style="328" customWidth="1"/>
    <col min="4612" max="4612" width="4.7109375" style="328" customWidth="1"/>
    <col min="4613" max="4613" width="8.7109375" style="328" customWidth="1"/>
    <col min="4614" max="4619" width="12.7109375" style="328" customWidth="1"/>
    <col min="4620" max="4621" width="11.85546875" style="328" customWidth="1"/>
    <col min="4622" max="4622" width="4.7109375" style="328" customWidth="1"/>
    <col min="4623" max="4864" width="9" style="328"/>
    <col min="4865" max="4865" width="3.5703125" style="328" customWidth="1"/>
    <col min="4866" max="4866" width="8.7109375" style="328" customWidth="1"/>
    <col min="4867" max="4867" width="50.7109375" style="328" customWidth="1"/>
    <col min="4868" max="4868" width="4.7109375" style="328" customWidth="1"/>
    <col min="4869" max="4869" width="8.7109375" style="328" customWidth="1"/>
    <col min="4870" max="4875" width="12.7109375" style="328" customWidth="1"/>
    <col min="4876" max="4877" width="11.85546875" style="328" customWidth="1"/>
    <col min="4878" max="4878" width="4.7109375" style="328" customWidth="1"/>
    <col min="4879" max="5120" width="9" style="328"/>
    <col min="5121" max="5121" width="3.5703125" style="328" customWidth="1"/>
    <col min="5122" max="5122" width="8.7109375" style="328" customWidth="1"/>
    <col min="5123" max="5123" width="50.7109375" style="328" customWidth="1"/>
    <col min="5124" max="5124" width="4.7109375" style="328" customWidth="1"/>
    <col min="5125" max="5125" width="8.7109375" style="328" customWidth="1"/>
    <col min="5126" max="5131" width="12.7109375" style="328" customWidth="1"/>
    <col min="5132" max="5133" width="11.85546875" style="328" customWidth="1"/>
    <col min="5134" max="5134" width="4.7109375" style="328" customWidth="1"/>
    <col min="5135" max="5376" width="9" style="328"/>
    <col min="5377" max="5377" width="3.5703125" style="328" customWidth="1"/>
    <col min="5378" max="5378" width="8.7109375" style="328" customWidth="1"/>
    <col min="5379" max="5379" width="50.7109375" style="328" customWidth="1"/>
    <col min="5380" max="5380" width="4.7109375" style="328" customWidth="1"/>
    <col min="5381" max="5381" width="8.7109375" style="328" customWidth="1"/>
    <col min="5382" max="5387" width="12.7109375" style="328" customWidth="1"/>
    <col min="5388" max="5389" width="11.85546875" style="328" customWidth="1"/>
    <col min="5390" max="5390" width="4.7109375" style="328" customWidth="1"/>
    <col min="5391" max="5632" width="9" style="328"/>
    <col min="5633" max="5633" width="3.5703125" style="328" customWidth="1"/>
    <col min="5634" max="5634" width="8.7109375" style="328" customWidth="1"/>
    <col min="5635" max="5635" width="50.7109375" style="328" customWidth="1"/>
    <col min="5636" max="5636" width="4.7109375" style="328" customWidth="1"/>
    <col min="5637" max="5637" width="8.7109375" style="328" customWidth="1"/>
    <col min="5638" max="5643" width="12.7109375" style="328" customWidth="1"/>
    <col min="5644" max="5645" width="11.85546875" style="328" customWidth="1"/>
    <col min="5646" max="5646" width="4.7109375" style="328" customWidth="1"/>
    <col min="5647" max="5888" width="9" style="328"/>
    <col min="5889" max="5889" width="3.5703125" style="328" customWidth="1"/>
    <col min="5890" max="5890" width="8.7109375" style="328" customWidth="1"/>
    <col min="5891" max="5891" width="50.7109375" style="328" customWidth="1"/>
    <col min="5892" max="5892" width="4.7109375" style="328" customWidth="1"/>
    <col min="5893" max="5893" width="8.7109375" style="328" customWidth="1"/>
    <col min="5894" max="5899" width="12.7109375" style="328" customWidth="1"/>
    <col min="5900" max="5901" width="11.85546875" style="328" customWidth="1"/>
    <col min="5902" max="5902" width="4.7109375" style="328" customWidth="1"/>
    <col min="5903" max="6144" width="9" style="328"/>
    <col min="6145" max="6145" width="3.5703125" style="328" customWidth="1"/>
    <col min="6146" max="6146" width="8.7109375" style="328" customWidth="1"/>
    <col min="6147" max="6147" width="50.7109375" style="328" customWidth="1"/>
    <col min="6148" max="6148" width="4.7109375" style="328" customWidth="1"/>
    <col min="6149" max="6149" width="8.7109375" style="328" customWidth="1"/>
    <col min="6150" max="6155" width="12.7109375" style="328" customWidth="1"/>
    <col min="6156" max="6157" width="11.85546875" style="328" customWidth="1"/>
    <col min="6158" max="6158" width="4.7109375" style="328" customWidth="1"/>
    <col min="6159" max="6400" width="9" style="328"/>
    <col min="6401" max="6401" width="3.5703125" style="328" customWidth="1"/>
    <col min="6402" max="6402" width="8.7109375" style="328" customWidth="1"/>
    <col min="6403" max="6403" width="50.7109375" style="328" customWidth="1"/>
    <col min="6404" max="6404" width="4.7109375" style="328" customWidth="1"/>
    <col min="6405" max="6405" width="8.7109375" style="328" customWidth="1"/>
    <col min="6406" max="6411" width="12.7109375" style="328" customWidth="1"/>
    <col min="6412" max="6413" width="11.85546875" style="328" customWidth="1"/>
    <col min="6414" max="6414" width="4.7109375" style="328" customWidth="1"/>
    <col min="6415" max="6656" width="9" style="328"/>
    <col min="6657" max="6657" width="3.5703125" style="328" customWidth="1"/>
    <col min="6658" max="6658" width="8.7109375" style="328" customWidth="1"/>
    <col min="6659" max="6659" width="50.7109375" style="328" customWidth="1"/>
    <col min="6660" max="6660" width="4.7109375" style="328" customWidth="1"/>
    <col min="6661" max="6661" width="8.7109375" style="328" customWidth="1"/>
    <col min="6662" max="6667" width="12.7109375" style="328" customWidth="1"/>
    <col min="6668" max="6669" width="11.85546875" style="328" customWidth="1"/>
    <col min="6670" max="6670" width="4.7109375" style="328" customWidth="1"/>
    <col min="6671" max="6912" width="9" style="328"/>
    <col min="6913" max="6913" width="3.5703125" style="328" customWidth="1"/>
    <col min="6914" max="6914" width="8.7109375" style="328" customWidth="1"/>
    <col min="6915" max="6915" width="50.7109375" style="328" customWidth="1"/>
    <col min="6916" max="6916" width="4.7109375" style="328" customWidth="1"/>
    <col min="6917" max="6917" width="8.7109375" style="328" customWidth="1"/>
    <col min="6918" max="6923" width="12.7109375" style="328" customWidth="1"/>
    <col min="6924" max="6925" width="11.85546875" style="328" customWidth="1"/>
    <col min="6926" max="6926" width="4.7109375" style="328" customWidth="1"/>
    <col min="6927" max="7168" width="9" style="328"/>
    <col min="7169" max="7169" width="3.5703125" style="328" customWidth="1"/>
    <col min="7170" max="7170" width="8.7109375" style="328" customWidth="1"/>
    <col min="7171" max="7171" width="50.7109375" style="328" customWidth="1"/>
    <col min="7172" max="7172" width="4.7109375" style="328" customWidth="1"/>
    <col min="7173" max="7173" width="8.7109375" style="328" customWidth="1"/>
    <col min="7174" max="7179" width="12.7109375" style="328" customWidth="1"/>
    <col min="7180" max="7181" width="11.85546875" style="328" customWidth="1"/>
    <col min="7182" max="7182" width="4.7109375" style="328" customWidth="1"/>
    <col min="7183" max="7424" width="9" style="328"/>
    <col min="7425" max="7425" width="3.5703125" style="328" customWidth="1"/>
    <col min="7426" max="7426" width="8.7109375" style="328" customWidth="1"/>
    <col min="7427" max="7427" width="50.7109375" style="328" customWidth="1"/>
    <col min="7428" max="7428" width="4.7109375" style="328" customWidth="1"/>
    <col min="7429" max="7429" width="8.7109375" style="328" customWidth="1"/>
    <col min="7430" max="7435" width="12.7109375" style="328" customWidth="1"/>
    <col min="7436" max="7437" width="11.85546875" style="328" customWidth="1"/>
    <col min="7438" max="7438" width="4.7109375" style="328" customWidth="1"/>
    <col min="7439" max="7680" width="9" style="328"/>
    <col min="7681" max="7681" width="3.5703125" style="328" customWidth="1"/>
    <col min="7682" max="7682" width="8.7109375" style="328" customWidth="1"/>
    <col min="7683" max="7683" width="50.7109375" style="328" customWidth="1"/>
    <col min="7684" max="7684" width="4.7109375" style="328" customWidth="1"/>
    <col min="7685" max="7685" width="8.7109375" style="328" customWidth="1"/>
    <col min="7686" max="7691" width="12.7109375" style="328" customWidth="1"/>
    <col min="7692" max="7693" width="11.85546875" style="328" customWidth="1"/>
    <col min="7694" max="7694" width="4.7109375" style="328" customWidth="1"/>
    <col min="7695" max="7936" width="9" style="328"/>
    <col min="7937" max="7937" width="3.5703125" style="328" customWidth="1"/>
    <col min="7938" max="7938" width="8.7109375" style="328" customWidth="1"/>
    <col min="7939" max="7939" width="50.7109375" style="328" customWidth="1"/>
    <col min="7940" max="7940" width="4.7109375" style="328" customWidth="1"/>
    <col min="7941" max="7941" width="8.7109375" style="328" customWidth="1"/>
    <col min="7942" max="7947" width="12.7109375" style="328" customWidth="1"/>
    <col min="7948" max="7949" width="11.85546875" style="328" customWidth="1"/>
    <col min="7950" max="7950" width="4.7109375" style="328" customWidth="1"/>
    <col min="7951" max="8192" width="9" style="328"/>
    <col min="8193" max="8193" width="3.5703125" style="328" customWidth="1"/>
    <col min="8194" max="8194" width="8.7109375" style="328" customWidth="1"/>
    <col min="8195" max="8195" width="50.7109375" style="328" customWidth="1"/>
    <col min="8196" max="8196" width="4.7109375" style="328" customWidth="1"/>
    <col min="8197" max="8197" width="8.7109375" style="328" customWidth="1"/>
    <col min="8198" max="8203" width="12.7109375" style="328" customWidth="1"/>
    <col min="8204" max="8205" width="11.85546875" style="328" customWidth="1"/>
    <col min="8206" max="8206" width="4.7109375" style="328" customWidth="1"/>
    <col min="8207" max="8448" width="9" style="328"/>
    <col min="8449" max="8449" width="3.5703125" style="328" customWidth="1"/>
    <col min="8450" max="8450" width="8.7109375" style="328" customWidth="1"/>
    <col min="8451" max="8451" width="50.7109375" style="328" customWidth="1"/>
    <col min="8452" max="8452" width="4.7109375" style="328" customWidth="1"/>
    <col min="8453" max="8453" width="8.7109375" style="328" customWidth="1"/>
    <col min="8454" max="8459" width="12.7109375" style="328" customWidth="1"/>
    <col min="8460" max="8461" width="11.85546875" style="328" customWidth="1"/>
    <col min="8462" max="8462" width="4.7109375" style="328" customWidth="1"/>
    <col min="8463" max="8704" width="9" style="328"/>
    <col min="8705" max="8705" width="3.5703125" style="328" customWidth="1"/>
    <col min="8706" max="8706" width="8.7109375" style="328" customWidth="1"/>
    <col min="8707" max="8707" width="50.7109375" style="328" customWidth="1"/>
    <col min="8708" max="8708" width="4.7109375" style="328" customWidth="1"/>
    <col min="8709" max="8709" width="8.7109375" style="328" customWidth="1"/>
    <col min="8710" max="8715" width="12.7109375" style="328" customWidth="1"/>
    <col min="8716" max="8717" width="11.85546875" style="328" customWidth="1"/>
    <col min="8718" max="8718" width="4.7109375" style="328" customWidth="1"/>
    <col min="8719" max="8960" width="9" style="328"/>
    <col min="8961" max="8961" width="3.5703125" style="328" customWidth="1"/>
    <col min="8962" max="8962" width="8.7109375" style="328" customWidth="1"/>
    <col min="8963" max="8963" width="50.7109375" style="328" customWidth="1"/>
    <col min="8964" max="8964" width="4.7109375" style="328" customWidth="1"/>
    <col min="8965" max="8965" width="8.7109375" style="328" customWidth="1"/>
    <col min="8966" max="8971" width="12.7109375" style="328" customWidth="1"/>
    <col min="8972" max="8973" width="11.85546875" style="328" customWidth="1"/>
    <col min="8974" max="8974" width="4.7109375" style="328" customWidth="1"/>
    <col min="8975" max="9216" width="9" style="328"/>
    <col min="9217" max="9217" width="3.5703125" style="328" customWidth="1"/>
    <col min="9218" max="9218" width="8.7109375" style="328" customWidth="1"/>
    <col min="9219" max="9219" width="50.7109375" style="328" customWidth="1"/>
    <col min="9220" max="9220" width="4.7109375" style="328" customWidth="1"/>
    <col min="9221" max="9221" width="8.7109375" style="328" customWidth="1"/>
    <col min="9222" max="9227" width="12.7109375" style="328" customWidth="1"/>
    <col min="9228" max="9229" width="11.85546875" style="328" customWidth="1"/>
    <col min="9230" max="9230" width="4.7109375" style="328" customWidth="1"/>
    <col min="9231" max="9472" width="9" style="328"/>
    <col min="9473" max="9473" width="3.5703125" style="328" customWidth="1"/>
    <col min="9474" max="9474" width="8.7109375" style="328" customWidth="1"/>
    <col min="9475" max="9475" width="50.7109375" style="328" customWidth="1"/>
    <col min="9476" max="9476" width="4.7109375" style="328" customWidth="1"/>
    <col min="9477" max="9477" width="8.7109375" style="328" customWidth="1"/>
    <col min="9478" max="9483" width="12.7109375" style="328" customWidth="1"/>
    <col min="9484" max="9485" width="11.85546875" style="328" customWidth="1"/>
    <col min="9486" max="9486" width="4.7109375" style="328" customWidth="1"/>
    <col min="9487" max="9728" width="9" style="328"/>
    <col min="9729" max="9729" width="3.5703125" style="328" customWidth="1"/>
    <col min="9730" max="9730" width="8.7109375" style="328" customWidth="1"/>
    <col min="9731" max="9731" width="50.7109375" style="328" customWidth="1"/>
    <col min="9732" max="9732" width="4.7109375" style="328" customWidth="1"/>
    <col min="9733" max="9733" width="8.7109375" style="328" customWidth="1"/>
    <col min="9734" max="9739" width="12.7109375" style="328" customWidth="1"/>
    <col min="9740" max="9741" width="11.85546875" style="328" customWidth="1"/>
    <col min="9742" max="9742" width="4.7109375" style="328" customWidth="1"/>
    <col min="9743" max="9984" width="9" style="328"/>
    <col min="9985" max="9985" width="3.5703125" style="328" customWidth="1"/>
    <col min="9986" max="9986" width="8.7109375" style="328" customWidth="1"/>
    <col min="9987" max="9987" width="50.7109375" style="328" customWidth="1"/>
    <col min="9988" max="9988" width="4.7109375" style="328" customWidth="1"/>
    <col min="9989" max="9989" width="8.7109375" style="328" customWidth="1"/>
    <col min="9990" max="9995" width="12.7109375" style="328" customWidth="1"/>
    <col min="9996" max="9997" width="11.85546875" style="328" customWidth="1"/>
    <col min="9998" max="9998" width="4.7109375" style="328" customWidth="1"/>
    <col min="9999" max="10240" width="9" style="328"/>
    <col min="10241" max="10241" width="3.5703125" style="328" customWidth="1"/>
    <col min="10242" max="10242" width="8.7109375" style="328" customWidth="1"/>
    <col min="10243" max="10243" width="50.7109375" style="328" customWidth="1"/>
    <col min="10244" max="10244" width="4.7109375" style="328" customWidth="1"/>
    <col min="10245" max="10245" width="8.7109375" style="328" customWidth="1"/>
    <col min="10246" max="10251" width="12.7109375" style="328" customWidth="1"/>
    <col min="10252" max="10253" width="11.85546875" style="328" customWidth="1"/>
    <col min="10254" max="10254" width="4.7109375" style="328" customWidth="1"/>
    <col min="10255" max="10496" width="9" style="328"/>
    <col min="10497" max="10497" width="3.5703125" style="328" customWidth="1"/>
    <col min="10498" max="10498" width="8.7109375" style="328" customWidth="1"/>
    <col min="10499" max="10499" width="50.7109375" style="328" customWidth="1"/>
    <col min="10500" max="10500" width="4.7109375" style="328" customWidth="1"/>
    <col min="10501" max="10501" width="8.7109375" style="328" customWidth="1"/>
    <col min="10502" max="10507" width="12.7109375" style="328" customWidth="1"/>
    <col min="10508" max="10509" width="11.85546875" style="328" customWidth="1"/>
    <col min="10510" max="10510" width="4.7109375" style="328" customWidth="1"/>
    <col min="10511" max="10752" width="9" style="328"/>
    <col min="10753" max="10753" width="3.5703125" style="328" customWidth="1"/>
    <col min="10754" max="10754" width="8.7109375" style="328" customWidth="1"/>
    <col min="10755" max="10755" width="50.7109375" style="328" customWidth="1"/>
    <col min="10756" max="10756" width="4.7109375" style="328" customWidth="1"/>
    <col min="10757" max="10757" width="8.7109375" style="328" customWidth="1"/>
    <col min="10758" max="10763" width="12.7109375" style="328" customWidth="1"/>
    <col min="10764" max="10765" width="11.85546875" style="328" customWidth="1"/>
    <col min="10766" max="10766" width="4.7109375" style="328" customWidth="1"/>
    <col min="10767" max="11008" width="9" style="328"/>
    <col min="11009" max="11009" width="3.5703125" style="328" customWidth="1"/>
    <col min="11010" max="11010" width="8.7109375" style="328" customWidth="1"/>
    <col min="11011" max="11011" width="50.7109375" style="328" customWidth="1"/>
    <col min="11012" max="11012" width="4.7109375" style="328" customWidth="1"/>
    <col min="11013" max="11013" width="8.7109375" style="328" customWidth="1"/>
    <col min="11014" max="11019" width="12.7109375" style="328" customWidth="1"/>
    <col min="11020" max="11021" width="11.85546875" style="328" customWidth="1"/>
    <col min="11022" max="11022" width="4.7109375" style="328" customWidth="1"/>
    <col min="11023" max="11264" width="9" style="328"/>
    <col min="11265" max="11265" width="3.5703125" style="328" customWidth="1"/>
    <col min="11266" max="11266" width="8.7109375" style="328" customWidth="1"/>
    <col min="11267" max="11267" width="50.7109375" style="328" customWidth="1"/>
    <col min="11268" max="11268" width="4.7109375" style="328" customWidth="1"/>
    <col min="11269" max="11269" width="8.7109375" style="328" customWidth="1"/>
    <col min="11270" max="11275" width="12.7109375" style="328" customWidth="1"/>
    <col min="11276" max="11277" width="11.85546875" style="328" customWidth="1"/>
    <col min="11278" max="11278" width="4.7109375" style="328" customWidth="1"/>
    <col min="11279" max="11520" width="9" style="328"/>
    <col min="11521" max="11521" width="3.5703125" style="328" customWidth="1"/>
    <col min="11522" max="11522" width="8.7109375" style="328" customWidth="1"/>
    <col min="11523" max="11523" width="50.7109375" style="328" customWidth="1"/>
    <col min="11524" max="11524" width="4.7109375" style="328" customWidth="1"/>
    <col min="11525" max="11525" width="8.7109375" style="328" customWidth="1"/>
    <col min="11526" max="11531" width="12.7109375" style="328" customWidth="1"/>
    <col min="11532" max="11533" width="11.85546875" style="328" customWidth="1"/>
    <col min="11534" max="11534" width="4.7109375" style="328" customWidth="1"/>
    <col min="11535" max="11776" width="9" style="328"/>
    <col min="11777" max="11777" width="3.5703125" style="328" customWidth="1"/>
    <col min="11778" max="11778" width="8.7109375" style="328" customWidth="1"/>
    <col min="11779" max="11779" width="50.7109375" style="328" customWidth="1"/>
    <col min="11780" max="11780" width="4.7109375" style="328" customWidth="1"/>
    <col min="11781" max="11781" width="8.7109375" style="328" customWidth="1"/>
    <col min="11782" max="11787" width="12.7109375" style="328" customWidth="1"/>
    <col min="11788" max="11789" width="11.85546875" style="328" customWidth="1"/>
    <col min="11790" max="11790" width="4.7109375" style="328" customWidth="1"/>
    <col min="11791" max="12032" width="9" style="328"/>
    <col min="12033" max="12033" width="3.5703125" style="328" customWidth="1"/>
    <col min="12034" max="12034" width="8.7109375" style="328" customWidth="1"/>
    <col min="12035" max="12035" width="50.7109375" style="328" customWidth="1"/>
    <col min="12036" max="12036" width="4.7109375" style="328" customWidth="1"/>
    <col min="12037" max="12037" width="8.7109375" style="328" customWidth="1"/>
    <col min="12038" max="12043" width="12.7109375" style="328" customWidth="1"/>
    <col min="12044" max="12045" width="11.85546875" style="328" customWidth="1"/>
    <col min="12046" max="12046" width="4.7109375" style="328" customWidth="1"/>
    <col min="12047" max="12288" width="9" style="328"/>
    <col min="12289" max="12289" width="3.5703125" style="328" customWidth="1"/>
    <col min="12290" max="12290" width="8.7109375" style="328" customWidth="1"/>
    <col min="12291" max="12291" width="50.7109375" style="328" customWidth="1"/>
    <col min="12292" max="12292" width="4.7109375" style="328" customWidth="1"/>
    <col min="12293" max="12293" width="8.7109375" style="328" customWidth="1"/>
    <col min="12294" max="12299" width="12.7109375" style="328" customWidth="1"/>
    <col min="12300" max="12301" width="11.85546875" style="328" customWidth="1"/>
    <col min="12302" max="12302" width="4.7109375" style="328" customWidth="1"/>
    <col min="12303" max="12544" width="9" style="328"/>
    <col min="12545" max="12545" width="3.5703125" style="328" customWidth="1"/>
    <col min="12546" max="12546" width="8.7109375" style="328" customWidth="1"/>
    <col min="12547" max="12547" width="50.7109375" style="328" customWidth="1"/>
    <col min="12548" max="12548" width="4.7109375" style="328" customWidth="1"/>
    <col min="12549" max="12549" width="8.7109375" style="328" customWidth="1"/>
    <col min="12550" max="12555" width="12.7109375" style="328" customWidth="1"/>
    <col min="12556" max="12557" width="11.85546875" style="328" customWidth="1"/>
    <col min="12558" max="12558" width="4.7109375" style="328" customWidth="1"/>
    <col min="12559" max="12800" width="9" style="328"/>
    <col min="12801" max="12801" width="3.5703125" style="328" customWidth="1"/>
    <col min="12802" max="12802" width="8.7109375" style="328" customWidth="1"/>
    <col min="12803" max="12803" width="50.7109375" style="328" customWidth="1"/>
    <col min="12804" max="12804" width="4.7109375" style="328" customWidth="1"/>
    <col min="12805" max="12805" width="8.7109375" style="328" customWidth="1"/>
    <col min="12806" max="12811" width="12.7109375" style="328" customWidth="1"/>
    <col min="12812" max="12813" width="11.85546875" style="328" customWidth="1"/>
    <col min="12814" max="12814" width="4.7109375" style="328" customWidth="1"/>
    <col min="12815" max="13056" width="9" style="328"/>
    <col min="13057" max="13057" width="3.5703125" style="328" customWidth="1"/>
    <col min="13058" max="13058" width="8.7109375" style="328" customWidth="1"/>
    <col min="13059" max="13059" width="50.7109375" style="328" customWidth="1"/>
    <col min="13060" max="13060" width="4.7109375" style="328" customWidth="1"/>
    <col min="13061" max="13061" width="8.7109375" style="328" customWidth="1"/>
    <col min="13062" max="13067" width="12.7109375" style="328" customWidth="1"/>
    <col min="13068" max="13069" width="11.85546875" style="328" customWidth="1"/>
    <col min="13070" max="13070" width="4.7109375" style="328" customWidth="1"/>
    <col min="13071" max="13312" width="9" style="328"/>
    <col min="13313" max="13313" width="3.5703125" style="328" customWidth="1"/>
    <col min="13314" max="13314" width="8.7109375" style="328" customWidth="1"/>
    <col min="13315" max="13315" width="50.7109375" style="328" customWidth="1"/>
    <col min="13316" max="13316" width="4.7109375" style="328" customWidth="1"/>
    <col min="13317" max="13317" width="8.7109375" style="328" customWidth="1"/>
    <col min="13318" max="13323" width="12.7109375" style="328" customWidth="1"/>
    <col min="13324" max="13325" width="11.85546875" style="328" customWidth="1"/>
    <col min="13326" max="13326" width="4.7109375" style="328" customWidth="1"/>
    <col min="13327" max="13568" width="9" style="328"/>
    <col min="13569" max="13569" width="3.5703125" style="328" customWidth="1"/>
    <col min="13570" max="13570" width="8.7109375" style="328" customWidth="1"/>
    <col min="13571" max="13571" width="50.7109375" style="328" customWidth="1"/>
    <col min="13572" max="13572" width="4.7109375" style="328" customWidth="1"/>
    <col min="13573" max="13573" width="8.7109375" style="328" customWidth="1"/>
    <col min="13574" max="13579" width="12.7109375" style="328" customWidth="1"/>
    <col min="13580" max="13581" width="11.85546875" style="328" customWidth="1"/>
    <col min="13582" max="13582" width="4.7109375" style="328" customWidth="1"/>
    <col min="13583" max="13824" width="9" style="328"/>
    <col min="13825" max="13825" width="3.5703125" style="328" customWidth="1"/>
    <col min="13826" max="13826" width="8.7109375" style="328" customWidth="1"/>
    <col min="13827" max="13827" width="50.7109375" style="328" customWidth="1"/>
    <col min="13828" max="13828" width="4.7109375" style="328" customWidth="1"/>
    <col min="13829" max="13829" width="8.7109375" style="328" customWidth="1"/>
    <col min="13830" max="13835" width="12.7109375" style="328" customWidth="1"/>
    <col min="13836" max="13837" width="11.85546875" style="328" customWidth="1"/>
    <col min="13838" max="13838" width="4.7109375" style="328" customWidth="1"/>
    <col min="13839" max="14080" width="9" style="328"/>
    <col min="14081" max="14081" width="3.5703125" style="328" customWidth="1"/>
    <col min="14082" max="14082" width="8.7109375" style="328" customWidth="1"/>
    <col min="14083" max="14083" width="50.7109375" style="328" customWidth="1"/>
    <col min="14084" max="14084" width="4.7109375" style="328" customWidth="1"/>
    <col min="14085" max="14085" width="8.7109375" style="328" customWidth="1"/>
    <col min="14086" max="14091" width="12.7109375" style="328" customWidth="1"/>
    <col min="14092" max="14093" width="11.85546875" style="328" customWidth="1"/>
    <col min="14094" max="14094" width="4.7109375" style="328" customWidth="1"/>
    <col min="14095" max="14336" width="9" style="328"/>
    <col min="14337" max="14337" width="3.5703125" style="328" customWidth="1"/>
    <col min="14338" max="14338" width="8.7109375" style="328" customWidth="1"/>
    <col min="14339" max="14339" width="50.7109375" style="328" customWidth="1"/>
    <col min="14340" max="14340" width="4.7109375" style="328" customWidth="1"/>
    <col min="14341" max="14341" width="8.7109375" style="328" customWidth="1"/>
    <col min="14342" max="14347" width="12.7109375" style="328" customWidth="1"/>
    <col min="14348" max="14349" width="11.85546875" style="328" customWidth="1"/>
    <col min="14350" max="14350" width="4.7109375" style="328" customWidth="1"/>
    <col min="14351" max="14592" width="9" style="328"/>
    <col min="14593" max="14593" width="3.5703125" style="328" customWidth="1"/>
    <col min="14594" max="14594" width="8.7109375" style="328" customWidth="1"/>
    <col min="14595" max="14595" width="50.7109375" style="328" customWidth="1"/>
    <col min="14596" max="14596" width="4.7109375" style="328" customWidth="1"/>
    <col min="14597" max="14597" width="8.7109375" style="328" customWidth="1"/>
    <col min="14598" max="14603" width="12.7109375" style="328" customWidth="1"/>
    <col min="14604" max="14605" width="11.85546875" style="328" customWidth="1"/>
    <col min="14606" max="14606" width="4.7109375" style="328" customWidth="1"/>
    <col min="14607" max="14848" width="9" style="328"/>
    <col min="14849" max="14849" width="3.5703125" style="328" customWidth="1"/>
    <col min="14850" max="14850" width="8.7109375" style="328" customWidth="1"/>
    <col min="14851" max="14851" width="50.7109375" style="328" customWidth="1"/>
    <col min="14852" max="14852" width="4.7109375" style="328" customWidth="1"/>
    <col min="14853" max="14853" width="8.7109375" style="328" customWidth="1"/>
    <col min="14854" max="14859" width="12.7109375" style="328" customWidth="1"/>
    <col min="14860" max="14861" width="11.85546875" style="328" customWidth="1"/>
    <col min="14862" max="14862" width="4.7109375" style="328" customWidth="1"/>
    <col min="14863" max="15104" width="9" style="328"/>
    <col min="15105" max="15105" width="3.5703125" style="328" customWidth="1"/>
    <col min="15106" max="15106" width="8.7109375" style="328" customWidth="1"/>
    <col min="15107" max="15107" width="50.7109375" style="328" customWidth="1"/>
    <col min="15108" max="15108" width="4.7109375" style="328" customWidth="1"/>
    <col min="15109" max="15109" width="8.7109375" style="328" customWidth="1"/>
    <col min="15110" max="15115" width="12.7109375" style="328" customWidth="1"/>
    <col min="15116" max="15117" width="11.85546875" style="328" customWidth="1"/>
    <col min="15118" max="15118" width="4.7109375" style="328" customWidth="1"/>
    <col min="15119" max="15360" width="9" style="328"/>
    <col min="15361" max="15361" width="3.5703125" style="328" customWidth="1"/>
    <col min="15362" max="15362" width="8.7109375" style="328" customWidth="1"/>
    <col min="15363" max="15363" width="50.7109375" style="328" customWidth="1"/>
    <col min="15364" max="15364" width="4.7109375" style="328" customWidth="1"/>
    <col min="15365" max="15365" width="8.7109375" style="328" customWidth="1"/>
    <col min="15366" max="15371" width="12.7109375" style="328" customWidth="1"/>
    <col min="15372" max="15373" width="11.85546875" style="328" customWidth="1"/>
    <col min="15374" max="15374" width="4.7109375" style="328" customWidth="1"/>
    <col min="15375" max="15616" width="9" style="328"/>
    <col min="15617" max="15617" width="3.5703125" style="328" customWidth="1"/>
    <col min="15618" max="15618" width="8.7109375" style="328" customWidth="1"/>
    <col min="15619" max="15619" width="50.7109375" style="328" customWidth="1"/>
    <col min="15620" max="15620" width="4.7109375" style="328" customWidth="1"/>
    <col min="15621" max="15621" width="8.7109375" style="328" customWidth="1"/>
    <col min="15622" max="15627" width="12.7109375" style="328" customWidth="1"/>
    <col min="15628" max="15629" width="11.85546875" style="328" customWidth="1"/>
    <col min="15630" max="15630" width="4.7109375" style="328" customWidth="1"/>
    <col min="15631" max="15872" width="9" style="328"/>
    <col min="15873" max="15873" width="3.5703125" style="328" customWidth="1"/>
    <col min="15874" max="15874" width="8.7109375" style="328" customWidth="1"/>
    <col min="15875" max="15875" width="50.7109375" style="328" customWidth="1"/>
    <col min="15876" max="15876" width="4.7109375" style="328" customWidth="1"/>
    <col min="15877" max="15877" width="8.7109375" style="328" customWidth="1"/>
    <col min="15878" max="15883" width="12.7109375" style="328" customWidth="1"/>
    <col min="15884" max="15885" width="11.85546875" style="328" customWidth="1"/>
    <col min="15886" max="15886" width="4.7109375" style="328" customWidth="1"/>
    <col min="15887" max="16128" width="9" style="328"/>
    <col min="16129" max="16129" width="3.5703125" style="328" customWidth="1"/>
    <col min="16130" max="16130" width="8.7109375" style="328" customWidth="1"/>
    <col min="16131" max="16131" width="50.7109375" style="328" customWidth="1"/>
    <col min="16132" max="16132" width="4.7109375" style="328" customWidth="1"/>
    <col min="16133" max="16133" width="8.7109375" style="328" customWidth="1"/>
    <col min="16134" max="16139" width="12.7109375" style="328" customWidth="1"/>
    <col min="16140" max="16141" width="11.85546875" style="328" customWidth="1"/>
    <col min="16142" max="16142" width="4.7109375" style="328" customWidth="1"/>
    <col min="16143" max="16384" width="9" style="328"/>
  </cols>
  <sheetData>
    <row r="1" spans="1:17" s="165" customFormat="1" ht="18">
      <c r="A1" s="511" t="s">
        <v>192</v>
      </c>
      <c r="B1" s="512"/>
      <c r="C1" s="512"/>
      <c r="D1" s="513"/>
      <c r="E1" s="514"/>
      <c r="F1" s="515"/>
      <c r="G1" s="515"/>
      <c r="H1" s="512"/>
      <c r="I1" s="515"/>
      <c r="J1" s="515"/>
      <c r="K1" s="512"/>
      <c r="L1" s="516"/>
      <c r="M1" s="514"/>
      <c r="N1" s="517"/>
      <c r="O1" s="518"/>
      <c r="P1" s="518"/>
      <c r="Q1" s="518"/>
    </row>
    <row r="2" spans="1:17" s="165" customFormat="1">
      <c r="A2" s="512" t="s">
        <v>1</v>
      </c>
      <c r="B2" s="512"/>
      <c r="C2" s="519" t="s">
        <v>474</v>
      </c>
      <c r="D2" s="513"/>
      <c r="E2" s="514"/>
      <c r="F2" s="515"/>
      <c r="G2" s="515"/>
      <c r="H2" s="512"/>
      <c r="I2" s="515"/>
      <c r="J2" s="515"/>
      <c r="K2" s="512"/>
      <c r="L2" s="516"/>
      <c r="M2" s="514"/>
      <c r="N2" s="517"/>
      <c r="O2" s="518"/>
      <c r="P2" s="518"/>
      <c r="Q2" s="518"/>
    </row>
    <row r="3" spans="1:17" s="165" customFormat="1">
      <c r="A3" s="512" t="s">
        <v>193</v>
      </c>
      <c r="B3" s="512"/>
      <c r="C3" s="520" t="s">
        <v>515</v>
      </c>
      <c r="D3" s="513"/>
      <c r="E3" s="514"/>
      <c r="F3" s="515"/>
      <c r="G3" s="515"/>
      <c r="H3" s="512" t="s">
        <v>2</v>
      </c>
      <c r="I3" s="521" t="s">
        <v>194</v>
      </c>
      <c r="J3" s="515"/>
      <c r="K3" s="512"/>
      <c r="L3" s="512"/>
      <c r="M3" s="514"/>
      <c r="N3" s="517"/>
      <c r="O3" s="518"/>
      <c r="P3" s="518"/>
      <c r="Q3" s="518"/>
    </row>
    <row r="4" spans="1:17" s="165" customFormat="1">
      <c r="A4" s="512" t="s">
        <v>195</v>
      </c>
      <c r="B4" s="512"/>
      <c r="C4" s="519" t="s">
        <v>196</v>
      </c>
      <c r="D4" s="513"/>
      <c r="E4" s="514"/>
      <c r="F4" s="515"/>
      <c r="G4" s="515"/>
      <c r="H4" s="512" t="s">
        <v>3</v>
      </c>
      <c r="I4" s="521" t="s">
        <v>11</v>
      </c>
      <c r="J4" s="515"/>
      <c r="K4" s="512"/>
      <c r="L4" s="512"/>
      <c r="M4" s="514"/>
      <c r="N4" s="517"/>
      <c r="O4" s="518"/>
      <c r="P4" s="518"/>
      <c r="Q4" s="518"/>
    </row>
    <row r="5" spans="1:17" s="165" customFormat="1">
      <c r="A5" s="512"/>
      <c r="B5" s="512"/>
      <c r="C5" s="512"/>
      <c r="D5" s="513"/>
      <c r="E5" s="514"/>
      <c r="F5" s="515"/>
      <c r="G5" s="515"/>
      <c r="H5" s="512"/>
      <c r="I5" s="515"/>
      <c r="J5" s="515"/>
      <c r="K5" s="512"/>
      <c r="L5" s="516"/>
      <c r="M5" s="514"/>
      <c r="N5" s="517"/>
      <c r="O5" s="518"/>
      <c r="P5" s="518"/>
      <c r="Q5" s="518"/>
    </row>
    <row r="6" spans="1:17" s="165" customFormat="1" ht="22.5">
      <c r="A6" s="522" t="s">
        <v>106</v>
      </c>
      <c r="B6" s="523" t="s">
        <v>107</v>
      </c>
      <c r="C6" s="523" t="s">
        <v>5</v>
      </c>
      <c r="D6" s="523" t="s">
        <v>108</v>
      </c>
      <c r="E6" s="524" t="s">
        <v>109</v>
      </c>
      <c r="F6" s="525" t="s">
        <v>110</v>
      </c>
      <c r="G6" s="525" t="s">
        <v>111</v>
      </c>
      <c r="H6" s="523" t="s">
        <v>112</v>
      </c>
      <c r="I6" s="525" t="s">
        <v>113</v>
      </c>
      <c r="J6" s="525" t="s">
        <v>114</v>
      </c>
      <c r="K6" s="523" t="s">
        <v>91</v>
      </c>
      <c r="L6" s="526" t="s">
        <v>115</v>
      </c>
      <c r="M6" s="524" t="s">
        <v>116</v>
      </c>
      <c r="N6" s="527"/>
      <c r="O6" s="518"/>
      <c r="P6" s="518"/>
      <c r="Q6" s="518"/>
    </row>
    <row r="7" spans="1:17" s="165" customFormat="1">
      <c r="A7" s="528">
        <v>1</v>
      </c>
      <c r="B7" s="528">
        <v>2</v>
      </c>
      <c r="C7" s="528">
        <v>3</v>
      </c>
      <c r="D7" s="528">
        <v>4</v>
      </c>
      <c r="E7" s="524">
        <v>5</v>
      </c>
      <c r="F7" s="528">
        <v>6</v>
      </c>
      <c r="G7" s="528">
        <v>7</v>
      </c>
      <c r="H7" s="528">
        <v>8</v>
      </c>
      <c r="I7" s="528">
        <v>9</v>
      </c>
      <c r="J7" s="528">
        <v>10</v>
      </c>
      <c r="K7" s="528">
        <v>11</v>
      </c>
      <c r="L7" s="526">
        <v>12</v>
      </c>
      <c r="M7" s="524">
        <v>13</v>
      </c>
      <c r="N7" s="527"/>
      <c r="O7" s="518"/>
      <c r="P7" s="518"/>
      <c r="Q7" s="518"/>
    </row>
    <row r="8" spans="1:17" s="165" customFormat="1" ht="12" customHeight="1">
      <c r="A8" s="529"/>
      <c r="B8" s="530"/>
      <c r="C8" s="530" t="s">
        <v>117</v>
      </c>
      <c r="D8" s="531"/>
      <c r="E8" s="532"/>
      <c r="F8" s="533"/>
      <c r="G8" s="533"/>
      <c r="H8" s="533"/>
      <c r="I8" s="534"/>
      <c r="J8" s="534"/>
      <c r="K8" s="535">
        <f>SUBTOTAL(9,K11:K45)</f>
        <v>0</v>
      </c>
      <c r="L8" s="536"/>
      <c r="M8" s="537">
        <f>SUBTOTAL(9,M11:M45)</f>
        <v>214.49</v>
      </c>
      <c r="N8" s="527"/>
      <c r="O8" s="518"/>
      <c r="P8" s="518"/>
      <c r="Q8" s="518"/>
    </row>
    <row r="9" spans="1:17" s="183" customFormat="1" ht="11.25">
      <c r="A9" s="538"/>
      <c r="B9" s="539" t="s">
        <v>197</v>
      </c>
      <c r="C9" s="539" t="s">
        <v>198</v>
      </c>
      <c r="D9" s="540"/>
      <c r="E9" s="541"/>
      <c r="F9" s="542"/>
      <c r="G9" s="542"/>
      <c r="H9" s="542"/>
      <c r="I9" s="543"/>
      <c r="J9" s="543"/>
      <c r="K9" s="544">
        <f>SUBTOTAL(9,K11:K45)</f>
        <v>0</v>
      </c>
      <c r="L9" s="545"/>
      <c r="M9" s="546">
        <f>SUBTOTAL(9,M11:M45)</f>
        <v>214.49</v>
      </c>
      <c r="N9" s="547"/>
      <c r="O9" s="548"/>
      <c r="P9" s="548"/>
      <c r="Q9" s="548"/>
    </row>
    <row r="10" spans="1:17" s="165" customFormat="1">
      <c r="A10" s="549"/>
      <c r="B10" s="550" t="s">
        <v>49</v>
      </c>
      <c r="C10" s="550" t="s">
        <v>199</v>
      </c>
      <c r="D10" s="551"/>
      <c r="E10" s="552"/>
      <c r="F10" s="553"/>
      <c r="G10" s="553"/>
      <c r="H10" s="553"/>
      <c r="I10" s="554"/>
      <c r="J10" s="554"/>
      <c r="K10" s="554"/>
      <c r="L10" s="555"/>
      <c r="M10" s="556"/>
      <c r="N10" s="527"/>
      <c r="O10" s="518"/>
      <c r="P10" s="518"/>
      <c r="Q10" s="518"/>
    </row>
    <row r="11" spans="1:17" s="165" customFormat="1" ht="78.75">
      <c r="A11" s="557">
        <v>1</v>
      </c>
      <c r="B11" s="558"/>
      <c r="C11" s="559" t="s">
        <v>516</v>
      </c>
      <c r="D11" s="558" t="s">
        <v>200</v>
      </c>
      <c r="E11" s="560">
        <v>1</v>
      </c>
      <c r="F11" s="561"/>
      <c r="G11" s="561"/>
      <c r="H11" s="562">
        <f t="shared" ref="H11:H16" si="0">F11+G11</f>
        <v>0</v>
      </c>
      <c r="I11" s="562">
        <f t="shared" ref="I11:I16" si="1">ROUND(E11*F11,2)</f>
        <v>0</v>
      </c>
      <c r="J11" s="562">
        <f t="shared" ref="J11:J16" si="2">ROUND(E11*G11,2)</f>
        <v>0</v>
      </c>
      <c r="K11" s="562">
        <f t="shared" ref="K11:K16" si="3">ROUND(E11*H11,2)</f>
        <v>0</v>
      </c>
      <c r="L11" s="563">
        <v>100</v>
      </c>
      <c r="M11" s="564">
        <v>100</v>
      </c>
      <c r="N11" s="527"/>
      <c r="O11" s="518"/>
      <c r="P11" s="518"/>
      <c r="Q11" s="518"/>
    </row>
    <row r="12" spans="1:17" s="165" customFormat="1" ht="10.15" customHeight="1">
      <c r="A12" s="565">
        <v>2</v>
      </c>
      <c r="B12" s="566"/>
      <c r="C12" s="567" t="s">
        <v>517</v>
      </c>
      <c r="D12" s="566" t="s">
        <v>200</v>
      </c>
      <c r="E12" s="568">
        <v>1</v>
      </c>
      <c r="F12" s="569"/>
      <c r="G12" s="569"/>
      <c r="H12" s="570">
        <f t="shared" si="0"/>
        <v>0</v>
      </c>
      <c r="I12" s="570">
        <f t="shared" si="1"/>
        <v>0</v>
      </c>
      <c r="J12" s="570">
        <f t="shared" si="2"/>
        <v>0</v>
      </c>
      <c r="K12" s="570">
        <f t="shared" si="3"/>
        <v>0</v>
      </c>
      <c r="L12" s="571">
        <v>12</v>
      </c>
      <c r="M12" s="572">
        <v>12</v>
      </c>
      <c r="N12" s="527"/>
      <c r="O12" s="518"/>
      <c r="P12" s="518"/>
      <c r="Q12" s="518"/>
    </row>
    <row r="13" spans="1:17" s="165" customFormat="1" ht="10.15" customHeight="1">
      <c r="A13" s="565">
        <v>3</v>
      </c>
      <c r="B13" s="566"/>
      <c r="C13" s="567" t="s">
        <v>478</v>
      </c>
      <c r="D13" s="566" t="s">
        <v>200</v>
      </c>
      <c r="E13" s="568">
        <v>1</v>
      </c>
      <c r="F13" s="569"/>
      <c r="G13" s="569"/>
      <c r="H13" s="570">
        <f t="shared" si="0"/>
        <v>0</v>
      </c>
      <c r="I13" s="570">
        <f t="shared" si="1"/>
        <v>0</v>
      </c>
      <c r="J13" s="570">
        <f t="shared" si="2"/>
        <v>0</v>
      </c>
      <c r="K13" s="570">
        <f t="shared" si="3"/>
        <v>0</v>
      </c>
      <c r="L13" s="571">
        <v>7.7</v>
      </c>
      <c r="M13" s="572">
        <v>7.7</v>
      </c>
      <c r="N13" s="527"/>
      <c r="O13" s="518"/>
      <c r="P13" s="518"/>
      <c r="Q13" s="518"/>
    </row>
    <row r="14" spans="1:17" s="165" customFormat="1" ht="10.15" customHeight="1">
      <c r="A14" s="565">
        <v>4</v>
      </c>
      <c r="B14" s="566">
        <v>1112040</v>
      </c>
      <c r="C14" s="567" t="s">
        <v>483</v>
      </c>
      <c r="D14" s="566" t="s">
        <v>88</v>
      </c>
      <c r="E14" s="568">
        <v>3</v>
      </c>
      <c r="F14" s="569"/>
      <c r="G14" s="569"/>
      <c r="H14" s="570">
        <f t="shared" si="0"/>
        <v>0</v>
      </c>
      <c r="I14" s="570">
        <f t="shared" si="1"/>
        <v>0</v>
      </c>
      <c r="J14" s="570">
        <f t="shared" si="2"/>
        <v>0</v>
      </c>
      <c r="K14" s="570">
        <f t="shared" si="3"/>
        <v>0</v>
      </c>
      <c r="L14" s="571">
        <v>2.93</v>
      </c>
      <c r="M14" s="572">
        <v>8.7899999999999991</v>
      </c>
      <c r="N14" s="527"/>
      <c r="O14" s="518"/>
      <c r="P14" s="518"/>
      <c r="Q14" s="518"/>
    </row>
    <row r="15" spans="1:17" s="165" customFormat="1" ht="10.15" customHeight="1">
      <c r="A15" s="565">
        <v>5</v>
      </c>
      <c r="B15" s="566">
        <v>1512040</v>
      </c>
      <c r="C15" s="567" t="s">
        <v>484</v>
      </c>
      <c r="D15" s="566" t="s">
        <v>200</v>
      </c>
      <c r="E15" s="568">
        <v>4</v>
      </c>
      <c r="F15" s="569"/>
      <c r="G15" s="569"/>
      <c r="H15" s="570">
        <f t="shared" si="0"/>
        <v>0</v>
      </c>
      <c r="I15" s="570">
        <f t="shared" si="1"/>
        <v>0</v>
      </c>
      <c r="J15" s="570">
        <f t="shared" si="2"/>
        <v>0</v>
      </c>
      <c r="K15" s="570">
        <f t="shared" si="3"/>
        <v>0</v>
      </c>
      <c r="L15" s="571">
        <v>0.27</v>
      </c>
      <c r="M15" s="572">
        <v>1.08</v>
      </c>
      <c r="N15" s="527"/>
      <c r="O15" s="518"/>
      <c r="P15" s="518"/>
      <c r="Q15" s="518"/>
    </row>
    <row r="16" spans="1:17" s="165" customFormat="1" ht="10.15" customHeight="1">
      <c r="A16" s="565">
        <v>6</v>
      </c>
      <c r="B16" s="566">
        <v>3121040</v>
      </c>
      <c r="C16" s="567" t="s">
        <v>518</v>
      </c>
      <c r="D16" s="566" t="s">
        <v>200</v>
      </c>
      <c r="E16" s="568">
        <v>5</v>
      </c>
      <c r="F16" s="569"/>
      <c r="G16" s="569"/>
      <c r="H16" s="570">
        <f t="shared" si="0"/>
        <v>0</v>
      </c>
      <c r="I16" s="570">
        <f t="shared" si="1"/>
        <v>0</v>
      </c>
      <c r="J16" s="570">
        <f t="shared" si="2"/>
        <v>0</v>
      </c>
      <c r="K16" s="570">
        <f t="shared" si="3"/>
        <v>0</v>
      </c>
      <c r="L16" s="571">
        <v>1.22</v>
      </c>
      <c r="M16" s="572">
        <v>6.1</v>
      </c>
      <c r="N16" s="527"/>
      <c r="O16" s="518"/>
      <c r="P16" s="518"/>
      <c r="Q16" s="518"/>
    </row>
    <row r="17" spans="1:17" s="165" customFormat="1" ht="10.15" customHeight="1">
      <c r="A17" s="565"/>
      <c r="B17" s="566">
        <v>4000001</v>
      </c>
      <c r="C17" s="567" t="s">
        <v>212</v>
      </c>
      <c r="D17" s="566"/>
      <c r="E17" s="568"/>
      <c r="F17" s="569"/>
      <c r="G17" s="569"/>
      <c r="H17" s="573"/>
      <c r="I17" s="573"/>
      <c r="J17" s="573"/>
      <c r="K17" s="573"/>
      <c r="L17" s="571"/>
      <c r="M17" s="572">
        <v>0</v>
      </c>
      <c r="N17" s="527"/>
      <c r="O17" s="518"/>
      <c r="P17" s="518"/>
      <c r="Q17" s="518"/>
    </row>
    <row r="18" spans="1:17" s="165" customFormat="1" ht="10.15" customHeight="1">
      <c r="A18" s="565">
        <v>7</v>
      </c>
      <c r="B18" s="566">
        <v>4040040</v>
      </c>
      <c r="C18" s="567" t="s">
        <v>491</v>
      </c>
      <c r="D18" s="566" t="s">
        <v>200</v>
      </c>
      <c r="E18" s="568">
        <v>8</v>
      </c>
      <c r="F18" s="569"/>
      <c r="G18" s="569"/>
      <c r="H18" s="570">
        <f t="shared" ref="H18:H23" si="4">F18+G18</f>
        <v>0</v>
      </c>
      <c r="I18" s="570">
        <f t="shared" ref="I18:I23" si="5">ROUND(E18*F18,2)</f>
        <v>0</v>
      </c>
      <c r="J18" s="570">
        <f t="shared" ref="J18:J23" si="6">ROUND(E18*G18,2)</f>
        <v>0</v>
      </c>
      <c r="K18" s="570">
        <f t="shared" ref="K18:K23" si="7">ROUND(E18*H18,2)</f>
        <v>0</v>
      </c>
      <c r="L18" s="571"/>
      <c r="M18" s="572">
        <v>0</v>
      </c>
      <c r="N18" s="527"/>
      <c r="O18" s="518"/>
      <c r="P18" s="518"/>
      <c r="Q18" s="518"/>
    </row>
    <row r="19" spans="1:17" s="165" customFormat="1" ht="10.15" customHeight="1">
      <c r="A19" s="565">
        <v>8</v>
      </c>
      <c r="B19" s="566">
        <v>5100050</v>
      </c>
      <c r="C19" s="567" t="s">
        <v>214</v>
      </c>
      <c r="D19" s="566" t="s">
        <v>88</v>
      </c>
      <c r="E19" s="568">
        <v>1</v>
      </c>
      <c r="F19" s="569"/>
      <c r="G19" s="569"/>
      <c r="H19" s="570">
        <f t="shared" si="4"/>
        <v>0</v>
      </c>
      <c r="I19" s="570">
        <f t="shared" si="5"/>
        <v>0</v>
      </c>
      <c r="J19" s="570">
        <f t="shared" si="6"/>
        <v>0</v>
      </c>
      <c r="K19" s="570">
        <f t="shared" si="7"/>
        <v>0</v>
      </c>
      <c r="L19" s="571">
        <v>3.77</v>
      </c>
      <c r="M19" s="572">
        <v>3.77</v>
      </c>
      <c r="N19" s="527"/>
      <c r="O19" s="518"/>
      <c r="P19" s="518"/>
      <c r="Q19" s="518"/>
    </row>
    <row r="20" spans="1:17" s="165" customFormat="1" ht="10.15" customHeight="1">
      <c r="A20" s="565">
        <v>9</v>
      </c>
      <c r="B20" s="566">
        <v>5800158</v>
      </c>
      <c r="C20" s="567" t="s">
        <v>215</v>
      </c>
      <c r="D20" s="566" t="s">
        <v>200</v>
      </c>
      <c r="E20" s="568">
        <v>1</v>
      </c>
      <c r="F20" s="569"/>
      <c r="G20" s="569"/>
      <c r="H20" s="570">
        <f t="shared" si="4"/>
        <v>0</v>
      </c>
      <c r="I20" s="570">
        <f t="shared" si="5"/>
        <v>0</v>
      </c>
      <c r="J20" s="570">
        <f t="shared" si="6"/>
        <v>0</v>
      </c>
      <c r="K20" s="570">
        <f t="shared" si="7"/>
        <v>0</v>
      </c>
      <c r="L20" s="571">
        <v>1.41</v>
      </c>
      <c r="M20" s="572">
        <v>1.41</v>
      </c>
      <c r="N20" s="527"/>
      <c r="O20" s="518"/>
      <c r="P20" s="518"/>
      <c r="Q20" s="518"/>
    </row>
    <row r="21" spans="1:17" s="165" customFormat="1" ht="10.15" customHeight="1">
      <c r="A21" s="565">
        <v>10</v>
      </c>
      <c r="B21" s="566">
        <v>5901010</v>
      </c>
      <c r="C21" s="567" t="s">
        <v>216</v>
      </c>
      <c r="D21" s="566" t="s">
        <v>200</v>
      </c>
      <c r="E21" s="568">
        <v>4</v>
      </c>
      <c r="F21" s="569"/>
      <c r="G21" s="569"/>
      <c r="H21" s="570">
        <f t="shared" si="4"/>
        <v>0</v>
      </c>
      <c r="I21" s="570">
        <f t="shared" si="5"/>
        <v>0</v>
      </c>
      <c r="J21" s="570">
        <f t="shared" si="6"/>
        <v>0</v>
      </c>
      <c r="K21" s="570">
        <f t="shared" si="7"/>
        <v>0</v>
      </c>
      <c r="L21" s="571">
        <v>0</v>
      </c>
      <c r="M21" s="572">
        <v>0</v>
      </c>
      <c r="N21" s="527"/>
      <c r="O21" s="518"/>
      <c r="P21" s="518"/>
      <c r="Q21" s="518"/>
    </row>
    <row r="22" spans="1:17" s="165" customFormat="1" ht="10.15" customHeight="1">
      <c r="A22" s="565">
        <v>11</v>
      </c>
      <c r="B22" s="566">
        <v>5902010</v>
      </c>
      <c r="C22" s="567" t="s">
        <v>217</v>
      </c>
      <c r="D22" s="566" t="s">
        <v>200</v>
      </c>
      <c r="E22" s="568">
        <v>4</v>
      </c>
      <c r="F22" s="569"/>
      <c r="G22" s="569"/>
      <c r="H22" s="570">
        <f t="shared" si="4"/>
        <v>0</v>
      </c>
      <c r="I22" s="570">
        <f t="shared" si="5"/>
        <v>0</v>
      </c>
      <c r="J22" s="570">
        <f t="shared" si="6"/>
        <v>0</v>
      </c>
      <c r="K22" s="570">
        <f t="shared" si="7"/>
        <v>0</v>
      </c>
      <c r="L22" s="571">
        <v>0</v>
      </c>
      <c r="M22" s="572">
        <v>0</v>
      </c>
      <c r="N22" s="527"/>
      <c r="O22" s="518"/>
      <c r="P22" s="518"/>
      <c r="Q22" s="518"/>
    </row>
    <row r="23" spans="1:17" s="165" customFormat="1" ht="10.15" customHeight="1">
      <c r="A23" s="565">
        <v>12</v>
      </c>
      <c r="B23" s="566">
        <v>8110040</v>
      </c>
      <c r="C23" s="567" t="s">
        <v>492</v>
      </c>
      <c r="D23" s="566" t="s">
        <v>200</v>
      </c>
      <c r="E23" s="568">
        <v>1</v>
      </c>
      <c r="F23" s="569"/>
      <c r="G23" s="569"/>
      <c r="H23" s="570">
        <f t="shared" si="4"/>
        <v>0</v>
      </c>
      <c r="I23" s="570">
        <f t="shared" si="5"/>
        <v>0</v>
      </c>
      <c r="J23" s="570">
        <f t="shared" si="6"/>
        <v>0</v>
      </c>
      <c r="K23" s="570">
        <f t="shared" si="7"/>
        <v>0</v>
      </c>
      <c r="L23" s="571">
        <v>0.13600000000000001</v>
      </c>
      <c r="M23" s="572">
        <v>0.13600000000000001</v>
      </c>
      <c r="N23" s="527"/>
      <c r="O23" s="518"/>
      <c r="P23" s="518"/>
      <c r="Q23" s="518"/>
    </row>
    <row r="24" spans="1:17" s="165" customFormat="1" ht="10.15" customHeight="1">
      <c r="A24" s="565"/>
      <c r="B24" s="566"/>
      <c r="C24" s="574" t="s">
        <v>519</v>
      </c>
      <c r="D24" s="566"/>
      <c r="E24" s="568"/>
      <c r="F24" s="569"/>
      <c r="G24" s="569"/>
      <c r="H24" s="573"/>
      <c r="I24" s="573">
        <v>0</v>
      </c>
      <c r="J24" s="573">
        <v>0</v>
      </c>
      <c r="K24" s="573">
        <v>0</v>
      </c>
      <c r="L24" s="571">
        <v>0</v>
      </c>
      <c r="M24" s="572">
        <v>0</v>
      </c>
      <c r="N24" s="527"/>
      <c r="O24" s="518"/>
      <c r="P24" s="518"/>
      <c r="Q24" s="518"/>
    </row>
    <row r="25" spans="1:17" s="165" customFormat="1" ht="10.15" customHeight="1">
      <c r="A25" s="565">
        <v>13</v>
      </c>
      <c r="B25" s="566"/>
      <c r="C25" s="567" t="s">
        <v>520</v>
      </c>
      <c r="D25" s="566" t="s">
        <v>200</v>
      </c>
      <c r="E25" s="568">
        <v>1</v>
      </c>
      <c r="F25" s="569"/>
      <c r="G25" s="569"/>
      <c r="H25" s="570">
        <f>F25+G25</f>
        <v>0</v>
      </c>
      <c r="I25" s="570">
        <f>ROUND(E25*F25,2)</f>
        <v>0</v>
      </c>
      <c r="J25" s="570">
        <f>ROUND(E25*G25,2)</f>
        <v>0</v>
      </c>
      <c r="K25" s="570">
        <f>ROUND(E25*H25,2)</f>
        <v>0</v>
      </c>
      <c r="L25" s="571">
        <v>65</v>
      </c>
      <c r="M25" s="572">
        <v>65</v>
      </c>
      <c r="N25" s="527"/>
      <c r="O25" s="518"/>
      <c r="P25" s="518"/>
      <c r="Q25" s="518"/>
    </row>
    <row r="26" spans="1:17" s="165" customFormat="1" ht="10.15" customHeight="1">
      <c r="A26" s="565">
        <v>14</v>
      </c>
      <c r="B26" s="566">
        <v>1112050</v>
      </c>
      <c r="C26" s="567" t="s">
        <v>521</v>
      </c>
      <c r="D26" s="566" t="s">
        <v>88</v>
      </c>
      <c r="E26" s="568">
        <v>2</v>
      </c>
      <c r="F26" s="569"/>
      <c r="G26" s="569"/>
      <c r="H26" s="570">
        <f>F26+G26</f>
        <v>0</v>
      </c>
      <c r="I26" s="570">
        <f>ROUND(E26*F26,2)</f>
        <v>0</v>
      </c>
      <c r="J26" s="570">
        <f>ROUND(E26*G26,2)</f>
        <v>0</v>
      </c>
      <c r="K26" s="570">
        <f>ROUND(E26*H26,2)</f>
        <v>0</v>
      </c>
      <c r="L26" s="571">
        <v>4.1100000000000003</v>
      </c>
      <c r="M26" s="572">
        <v>8.2200000000000006</v>
      </c>
      <c r="N26" s="527"/>
      <c r="O26" s="518"/>
      <c r="P26" s="518"/>
      <c r="Q26" s="518"/>
    </row>
    <row r="27" spans="1:17" s="165" customFormat="1" ht="10.15" customHeight="1">
      <c r="A27" s="565">
        <v>15</v>
      </c>
      <c r="B27" s="566"/>
      <c r="C27" s="567" t="s">
        <v>494</v>
      </c>
      <c r="D27" s="566" t="s">
        <v>200</v>
      </c>
      <c r="E27" s="568">
        <v>3</v>
      </c>
      <c r="F27" s="569"/>
      <c r="G27" s="569"/>
      <c r="H27" s="570">
        <f>F27+G27</f>
        <v>0</v>
      </c>
      <c r="I27" s="570">
        <f>ROUND(E27*F27,2)</f>
        <v>0</v>
      </c>
      <c r="J27" s="570">
        <f>ROUND(E27*G27,2)</f>
        <v>0</v>
      </c>
      <c r="K27" s="570">
        <f>ROUND(E27*H27,2)</f>
        <v>0</v>
      </c>
      <c r="L27" s="571">
        <v>0</v>
      </c>
      <c r="M27" s="572">
        <v>0</v>
      </c>
      <c r="N27" s="527"/>
      <c r="O27" s="518"/>
      <c r="P27" s="518"/>
      <c r="Q27" s="518"/>
    </row>
    <row r="28" spans="1:17" s="165" customFormat="1" ht="10.15" customHeight="1">
      <c r="A28" s="565">
        <v>16</v>
      </c>
      <c r="B28" s="574"/>
      <c r="C28" s="574" t="s">
        <v>221</v>
      </c>
      <c r="D28" s="575"/>
      <c r="E28" s="576"/>
      <c r="F28" s="569"/>
      <c r="G28" s="569"/>
      <c r="H28" s="573"/>
      <c r="I28" s="573">
        <v>0</v>
      </c>
      <c r="J28" s="573">
        <v>0</v>
      </c>
      <c r="K28" s="573">
        <v>0</v>
      </c>
      <c r="L28" s="571">
        <v>0</v>
      </c>
      <c r="M28" s="572">
        <v>0</v>
      </c>
      <c r="N28" s="527"/>
      <c r="O28" s="518"/>
      <c r="P28" s="518"/>
      <c r="Q28" s="518"/>
    </row>
    <row r="29" spans="1:17" s="165" customFormat="1" ht="10.15" customHeight="1">
      <c r="A29" s="565">
        <v>17</v>
      </c>
      <c r="B29" s="566"/>
      <c r="C29" s="567" t="s">
        <v>222</v>
      </c>
      <c r="D29" s="566" t="s">
        <v>219</v>
      </c>
      <c r="E29" s="568">
        <v>0.7</v>
      </c>
      <c r="F29" s="569"/>
      <c r="G29" s="569"/>
      <c r="H29" s="570">
        <f>F29+G29</f>
        <v>0</v>
      </c>
      <c r="I29" s="570">
        <f>ROUND(E29*F29,2)</f>
        <v>0</v>
      </c>
      <c r="J29" s="570">
        <f>ROUND(E29*G29,2)</f>
        <v>0</v>
      </c>
      <c r="K29" s="570">
        <f>ROUND(E29*H29,2)</f>
        <v>0</v>
      </c>
      <c r="L29" s="571">
        <v>0</v>
      </c>
      <c r="M29" s="572">
        <v>0</v>
      </c>
      <c r="N29" s="527"/>
      <c r="O29" s="518"/>
      <c r="P29" s="518"/>
      <c r="Q29" s="518"/>
    </row>
    <row r="30" spans="1:17" s="165" customFormat="1" ht="10.15" customHeight="1">
      <c r="A30" s="565">
        <v>18</v>
      </c>
      <c r="B30" s="566"/>
      <c r="C30" s="567" t="s">
        <v>223</v>
      </c>
      <c r="D30" s="566" t="s">
        <v>219</v>
      </c>
      <c r="E30" s="568">
        <v>0.2</v>
      </c>
      <c r="F30" s="569"/>
      <c r="G30" s="569"/>
      <c r="H30" s="570">
        <f>F30+G30</f>
        <v>0</v>
      </c>
      <c r="I30" s="570">
        <f>ROUND(E30*F30,2)</f>
        <v>0</v>
      </c>
      <c r="J30" s="570">
        <f>ROUND(E30*G30,2)</f>
        <v>0</v>
      </c>
      <c r="K30" s="570">
        <f>ROUND(E30*H30,2)</f>
        <v>0</v>
      </c>
      <c r="L30" s="571">
        <v>0</v>
      </c>
      <c r="M30" s="572">
        <v>0</v>
      </c>
      <c r="N30" s="527"/>
      <c r="O30" s="518"/>
      <c r="P30" s="518"/>
      <c r="Q30" s="518"/>
    </row>
    <row r="31" spans="1:17" s="165" customFormat="1" ht="10.15" customHeight="1">
      <c r="A31" s="565">
        <v>19</v>
      </c>
      <c r="B31" s="566"/>
      <c r="C31" s="567" t="s">
        <v>224</v>
      </c>
      <c r="D31" s="566" t="s">
        <v>219</v>
      </c>
      <c r="E31" s="568">
        <v>0.2</v>
      </c>
      <c r="F31" s="569"/>
      <c r="G31" s="569"/>
      <c r="H31" s="570">
        <f>F31+G31</f>
        <v>0</v>
      </c>
      <c r="I31" s="570">
        <f>ROUND(E31*F31,2)</f>
        <v>0</v>
      </c>
      <c r="J31" s="570">
        <f>ROUND(E31*G31,2)</f>
        <v>0</v>
      </c>
      <c r="K31" s="570">
        <f>ROUND(E31*H31,2)</f>
        <v>0</v>
      </c>
      <c r="L31" s="571">
        <v>0</v>
      </c>
      <c r="M31" s="572">
        <v>0</v>
      </c>
      <c r="N31" s="527"/>
      <c r="O31" s="518"/>
      <c r="P31" s="518"/>
      <c r="Q31" s="518"/>
    </row>
    <row r="32" spans="1:17" s="165" customFormat="1" ht="10.15" customHeight="1">
      <c r="A32" s="565">
        <v>20</v>
      </c>
      <c r="B32" s="574"/>
      <c r="C32" s="574" t="s">
        <v>226</v>
      </c>
      <c r="D32" s="575"/>
      <c r="E32" s="576"/>
      <c r="F32" s="569"/>
      <c r="G32" s="569"/>
      <c r="H32" s="573"/>
      <c r="I32" s="573">
        <v>0</v>
      </c>
      <c r="J32" s="573">
        <v>0</v>
      </c>
      <c r="K32" s="573">
        <v>0</v>
      </c>
      <c r="L32" s="571">
        <v>0</v>
      </c>
      <c r="M32" s="572">
        <v>0</v>
      </c>
      <c r="N32" s="527"/>
      <c r="O32" s="518"/>
      <c r="P32" s="518"/>
      <c r="Q32" s="518"/>
    </row>
    <row r="33" spans="1:17" s="165" customFormat="1" ht="10.15" customHeight="1">
      <c r="A33" s="565">
        <v>21</v>
      </c>
      <c r="B33" s="566"/>
      <c r="C33" s="567" t="s">
        <v>227</v>
      </c>
      <c r="D33" s="566" t="s">
        <v>225</v>
      </c>
      <c r="E33" s="568">
        <v>1</v>
      </c>
      <c r="F33" s="569"/>
      <c r="G33" s="569"/>
      <c r="H33" s="570">
        <f t="shared" ref="H33:H40" si="8">F33+G33</f>
        <v>0</v>
      </c>
      <c r="I33" s="570">
        <f t="shared" ref="I33:I40" si="9">ROUND(E33*F33,2)</f>
        <v>0</v>
      </c>
      <c r="J33" s="570">
        <f t="shared" ref="J33:J40" si="10">ROUND(E33*G33,2)</f>
        <v>0</v>
      </c>
      <c r="K33" s="570">
        <f t="shared" ref="K33:K40" si="11">ROUND(E33*H33,2)</f>
        <v>0</v>
      </c>
      <c r="L33" s="571">
        <v>0</v>
      </c>
      <c r="M33" s="572">
        <v>0</v>
      </c>
      <c r="N33" s="527"/>
      <c r="O33" s="518"/>
      <c r="P33" s="518"/>
      <c r="Q33" s="518"/>
    </row>
    <row r="34" spans="1:17" s="165" customFormat="1" ht="10.15" customHeight="1">
      <c r="A34" s="565">
        <v>22</v>
      </c>
      <c r="B34" s="566"/>
      <c r="C34" s="567" t="s">
        <v>228</v>
      </c>
      <c r="D34" s="566" t="s">
        <v>225</v>
      </c>
      <c r="E34" s="568">
        <v>1</v>
      </c>
      <c r="F34" s="569"/>
      <c r="G34" s="569"/>
      <c r="H34" s="570">
        <f t="shared" si="8"/>
        <v>0</v>
      </c>
      <c r="I34" s="570">
        <f t="shared" si="9"/>
        <v>0</v>
      </c>
      <c r="J34" s="570">
        <f t="shared" si="10"/>
        <v>0</v>
      </c>
      <c r="K34" s="570">
        <f t="shared" si="11"/>
        <v>0</v>
      </c>
      <c r="L34" s="571">
        <v>0</v>
      </c>
      <c r="M34" s="572">
        <v>0</v>
      </c>
      <c r="N34" s="527"/>
      <c r="O34" s="518"/>
      <c r="P34" s="518"/>
      <c r="Q34" s="518"/>
    </row>
    <row r="35" spans="1:17" s="165" customFormat="1" ht="10.15" customHeight="1">
      <c r="A35" s="565">
        <v>23</v>
      </c>
      <c r="B35" s="566"/>
      <c r="C35" s="567" t="s">
        <v>229</v>
      </c>
      <c r="D35" s="566" t="s">
        <v>225</v>
      </c>
      <c r="E35" s="568">
        <v>1</v>
      </c>
      <c r="F35" s="569"/>
      <c r="G35" s="569"/>
      <c r="H35" s="570">
        <f t="shared" si="8"/>
        <v>0</v>
      </c>
      <c r="I35" s="570">
        <f t="shared" si="9"/>
        <v>0</v>
      </c>
      <c r="J35" s="570">
        <f t="shared" si="10"/>
        <v>0</v>
      </c>
      <c r="K35" s="570">
        <f t="shared" si="11"/>
        <v>0</v>
      </c>
      <c r="L35" s="571"/>
      <c r="M35" s="572">
        <v>0</v>
      </c>
      <c r="N35" s="527"/>
      <c r="O35" s="518"/>
      <c r="P35" s="518"/>
      <c r="Q35" s="518"/>
    </row>
    <row r="36" spans="1:17" s="165" customFormat="1" ht="10.15" customHeight="1">
      <c r="A36" s="565">
        <v>24</v>
      </c>
      <c r="B36" s="566"/>
      <c r="C36" s="567" t="s">
        <v>230</v>
      </c>
      <c r="D36" s="566" t="s">
        <v>225</v>
      </c>
      <c r="E36" s="568">
        <v>1</v>
      </c>
      <c r="F36" s="569"/>
      <c r="G36" s="569"/>
      <c r="H36" s="570">
        <f t="shared" si="8"/>
        <v>0</v>
      </c>
      <c r="I36" s="570">
        <f t="shared" si="9"/>
        <v>0</v>
      </c>
      <c r="J36" s="570">
        <f t="shared" si="10"/>
        <v>0</v>
      </c>
      <c r="K36" s="570">
        <f t="shared" si="11"/>
        <v>0</v>
      </c>
      <c r="L36" s="571"/>
      <c r="M36" s="572">
        <v>0</v>
      </c>
      <c r="N36" s="527"/>
      <c r="O36" s="518"/>
      <c r="P36" s="518"/>
      <c r="Q36" s="518"/>
    </row>
    <row r="37" spans="1:17" s="165" customFormat="1" ht="10.15" customHeight="1">
      <c r="A37" s="565">
        <v>25</v>
      </c>
      <c r="B37" s="566"/>
      <c r="C37" s="567" t="s">
        <v>231</v>
      </c>
      <c r="D37" s="566" t="s">
        <v>225</v>
      </c>
      <c r="E37" s="568">
        <v>1</v>
      </c>
      <c r="F37" s="569"/>
      <c r="G37" s="569"/>
      <c r="H37" s="570">
        <f t="shared" si="8"/>
        <v>0</v>
      </c>
      <c r="I37" s="570">
        <f t="shared" si="9"/>
        <v>0</v>
      </c>
      <c r="J37" s="570">
        <f t="shared" si="10"/>
        <v>0</v>
      </c>
      <c r="K37" s="570">
        <f t="shared" si="11"/>
        <v>0</v>
      </c>
      <c r="L37" s="571"/>
      <c r="M37" s="572">
        <v>0</v>
      </c>
      <c r="N37" s="527"/>
      <c r="O37" s="518"/>
      <c r="P37" s="518"/>
      <c r="Q37" s="518"/>
    </row>
    <row r="38" spans="1:17" s="165" customFormat="1" ht="10.15" customHeight="1">
      <c r="A38" s="565">
        <v>26</v>
      </c>
      <c r="B38" s="566"/>
      <c r="C38" s="567" t="s">
        <v>164</v>
      </c>
      <c r="D38" s="566" t="s">
        <v>225</v>
      </c>
      <c r="E38" s="568">
        <v>1</v>
      </c>
      <c r="F38" s="569"/>
      <c r="G38" s="569"/>
      <c r="H38" s="570">
        <f t="shared" si="8"/>
        <v>0</v>
      </c>
      <c r="I38" s="570">
        <f t="shared" si="9"/>
        <v>0</v>
      </c>
      <c r="J38" s="570">
        <f t="shared" si="10"/>
        <v>0</v>
      </c>
      <c r="K38" s="570">
        <f t="shared" si="11"/>
        <v>0</v>
      </c>
      <c r="L38" s="571">
        <v>0</v>
      </c>
      <c r="M38" s="572">
        <v>0</v>
      </c>
      <c r="N38" s="527"/>
      <c r="O38" s="518"/>
      <c r="P38" s="518"/>
      <c r="Q38" s="518"/>
    </row>
    <row r="39" spans="1:17" s="165" customFormat="1" ht="10.15" customHeight="1">
      <c r="A39" s="565">
        <v>27</v>
      </c>
      <c r="B39" s="566"/>
      <c r="C39" s="567" t="s">
        <v>232</v>
      </c>
      <c r="D39" s="566" t="s">
        <v>225</v>
      </c>
      <c r="E39" s="568">
        <v>1</v>
      </c>
      <c r="F39" s="569"/>
      <c r="G39" s="569"/>
      <c r="H39" s="570">
        <f t="shared" si="8"/>
        <v>0</v>
      </c>
      <c r="I39" s="570">
        <f t="shared" si="9"/>
        <v>0</v>
      </c>
      <c r="J39" s="570">
        <f t="shared" si="10"/>
        <v>0</v>
      </c>
      <c r="K39" s="570">
        <f t="shared" si="11"/>
        <v>0</v>
      </c>
      <c r="L39" s="571">
        <v>0.17</v>
      </c>
      <c r="M39" s="572">
        <v>0.17</v>
      </c>
      <c r="N39" s="527"/>
      <c r="O39" s="518"/>
      <c r="P39" s="518"/>
      <c r="Q39" s="518"/>
    </row>
    <row r="40" spans="1:17" s="165" customFormat="1" ht="10.15" customHeight="1">
      <c r="A40" s="577">
        <v>28</v>
      </c>
      <c r="B40" s="578"/>
      <c r="C40" s="579" t="s">
        <v>233</v>
      </c>
      <c r="D40" s="578" t="s">
        <v>225</v>
      </c>
      <c r="E40" s="580">
        <v>1</v>
      </c>
      <c r="F40" s="569"/>
      <c r="G40" s="581"/>
      <c r="H40" s="581">
        <f t="shared" si="8"/>
        <v>0</v>
      </c>
      <c r="I40" s="581">
        <f t="shared" si="9"/>
        <v>0</v>
      </c>
      <c r="J40" s="581">
        <f t="shared" si="10"/>
        <v>0</v>
      </c>
      <c r="K40" s="581">
        <f t="shared" si="11"/>
        <v>0</v>
      </c>
      <c r="L40" s="582">
        <v>0.114</v>
      </c>
      <c r="M40" s="583">
        <v>0.114</v>
      </c>
      <c r="N40" s="527"/>
      <c r="O40" s="518"/>
      <c r="P40" s="518"/>
      <c r="Q40" s="518"/>
    </row>
    <row r="41" spans="1:17" s="165" customFormat="1" ht="10.15" customHeight="1">
      <c r="A41" s="584"/>
      <c r="B41" s="585" t="s">
        <v>234</v>
      </c>
      <c r="C41" s="585" t="s">
        <v>54</v>
      </c>
      <c r="D41" s="586"/>
      <c r="E41" s="587"/>
      <c r="F41" s="588"/>
      <c r="G41" s="588"/>
      <c r="H41" s="589"/>
      <c r="I41" s="589">
        <v>0</v>
      </c>
      <c r="J41" s="589">
        <v>0</v>
      </c>
      <c r="K41" s="589">
        <v>0</v>
      </c>
      <c r="L41" s="590"/>
      <c r="M41" s="591">
        <v>0</v>
      </c>
      <c r="N41" s="527"/>
      <c r="O41" s="518"/>
      <c r="P41" s="518"/>
      <c r="Q41" s="518"/>
    </row>
    <row r="42" spans="1:17" s="165" customFormat="1" ht="10.15" customHeight="1">
      <c r="A42" s="592"/>
      <c r="B42" s="593" t="s">
        <v>234</v>
      </c>
      <c r="C42" s="593" t="s">
        <v>54</v>
      </c>
      <c r="D42" s="594"/>
      <c r="E42" s="595"/>
      <c r="F42" s="596"/>
      <c r="G42" s="596"/>
      <c r="H42" s="597"/>
      <c r="I42" s="597">
        <v>0</v>
      </c>
      <c r="J42" s="597">
        <v>0</v>
      </c>
      <c r="K42" s="597">
        <v>0</v>
      </c>
      <c r="L42" s="598"/>
      <c r="M42" s="599"/>
      <c r="N42" s="527"/>
      <c r="O42" s="518"/>
      <c r="P42" s="518"/>
      <c r="Q42" s="518"/>
    </row>
    <row r="43" spans="1:17" s="165" customFormat="1" ht="10.15" customHeight="1">
      <c r="A43" s="600">
        <v>29</v>
      </c>
      <c r="B43" s="601" t="s">
        <v>235</v>
      </c>
      <c r="C43" s="602" t="s">
        <v>9</v>
      </c>
      <c r="D43" s="601" t="s">
        <v>7</v>
      </c>
      <c r="E43" s="603">
        <v>3</v>
      </c>
      <c r="F43" s="561"/>
      <c r="G43" s="561"/>
      <c r="H43" s="604">
        <f>F43+G43</f>
        <v>0</v>
      </c>
      <c r="I43" s="604">
        <f>ROUND(E43*F43,2)</f>
        <v>0</v>
      </c>
      <c r="J43" s="604">
        <f>ROUND(E43*G43,2)</f>
        <v>0</v>
      </c>
      <c r="K43" s="604">
        <f>ROUND(E43*H43,2)</f>
        <v>0</v>
      </c>
      <c r="L43" s="605"/>
      <c r="M43" s="606"/>
      <c r="N43" s="527"/>
      <c r="O43" s="518"/>
      <c r="P43" s="518"/>
      <c r="Q43" s="518"/>
    </row>
    <row r="44" spans="1:17" s="165" customFormat="1" ht="10.15" customHeight="1">
      <c r="A44" s="565">
        <v>30</v>
      </c>
      <c r="B44" s="607" t="s">
        <v>236</v>
      </c>
      <c r="C44" s="608" t="s">
        <v>63</v>
      </c>
      <c r="D44" s="607" t="s">
        <v>7</v>
      </c>
      <c r="E44" s="609">
        <v>2</v>
      </c>
      <c r="F44" s="569"/>
      <c r="G44" s="569"/>
      <c r="H44" s="610">
        <f>F44+G44</f>
        <v>0</v>
      </c>
      <c r="I44" s="610">
        <f>ROUND(E44*F44,2)</f>
        <v>0</v>
      </c>
      <c r="J44" s="610">
        <f>ROUND(E44*G44,2)</f>
        <v>0</v>
      </c>
      <c r="K44" s="610">
        <f>ROUND(E44*H44,2)</f>
        <v>0</v>
      </c>
      <c r="L44" s="571"/>
      <c r="M44" s="572"/>
      <c r="N44" s="527"/>
      <c r="O44" s="518"/>
      <c r="P44" s="518"/>
      <c r="Q44" s="518"/>
    </row>
    <row r="45" spans="1:17" s="165" customFormat="1" ht="10.15" customHeight="1">
      <c r="A45" s="565">
        <v>31</v>
      </c>
      <c r="B45" s="611" t="s">
        <v>237</v>
      </c>
      <c r="C45" s="612" t="s">
        <v>10</v>
      </c>
      <c r="D45" s="611" t="s">
        <v>7</v>
      </c>
      <c r="E45" s="613">
        <v>5</v>
      </c>
      <c r="F45" s="614"/>
      <c r="G45" s="614"/>
      <c r="H45" s="615">
        <f>F45+G45</f>
        <v>0</v>
      </c>
      <c r="I45" s="616">
        <f>ROUND(E45*F45,2)</f>
        <v>0</v>
      </c>
      <c r="J45" s="616">
        <f>ROUND(E45*G45,2)</f>
        <v>0</v>
      </c>
      <c r="K45" s="616">
        <f>ROUND(E45*H45,2)</f>
        <v>0</v>
      </c>
      <c r="L45" s="571"/>
      <c r="M45" s="572"/>
      <c r="N45" s="527"/>
      <c r="O45" s="518"/>
      <c r="P45" s="518"/>
      <c r="Q45" s="518"/>
    </row>
  </sheetData>
  <conditionalFormatting sqref="G11:G39 F43:G45 F11:F40">
    <cfRule type="cellIs" dxfId="1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landscape" r:id="rId1"/>
  <headerFooter>
    <oddFooter>&amp;RStrana &amp;P (&amp;N)</oddFooter>
  </headerFooter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view="pageBreakPreview" zoomScale="110" zoomScaleNormal="70" zoomScaleSheetLayoutView="110" workbookViewId="0">
      <selection activeCell="H32" sqref="H32"/>
    </sheetView>
  </sheetViews>
  <sheetFormatPr defaultColWidth="9" defaultRowHeight="15"/>
  <cols>
    <col min="1" max="1" width="4.28515625" style="789" customWidth="1"/>
    <col min="2" max="2" width="12.85546875" style="713" customWidth="1"/>
    <col min="3" max="3" width="48" style="713" customWidth="1"/>
    <col min="4" max="4" width="5.28515625" style="790" customWidth="1"/>
    <col min="5" max="5" width="11.5703125" style="791" customWidth="1"/>
    <col min="6" max="6" width="11" style="792" customWidth="1"/>
    <col min="7" max="7" width="12" style="792" customWidth="1"/>
    <col min="8" max="13" width="11.85546875" style="793" customWidth="1"/>
    <col min="14" max="256" width="9" style="760"/>
    <col min="257" max="257" width="4.28515625" style="760" customWidth="1"/>
    <col min="258" max="258" width="12.85546875" style="760" customWidth="1"/>
    <col min="259" max="259" width="48" style="760" customWidth="1"/>
    <col min="260" max="260" width="5.28515625" style="760" customWidth="1"/>
    <col min="261" max="261" width="11.5703125" style="760" customWidth="1"/>
    <col min="262" max="262" width="11" style="760" customWidth="1"/>
    <col min="263" max="263" width="12" style="760" customWidth="1"/>
    <col min="264" max="269" width="11.85546875" style="760" customWidth="1"/>
    <col min="270" max="512" width="9" style="760"/>
    <col min="513" max="513" width="4.28515625" style="760" customWidth="1"/>
    <col min="514" max="514" width="12.85546875" style="760" customWidth="1"/>
    <col min="515" max="515" width="48" style="760" customWidth="1"/>
    <col min="516" max="516" width="5.28515625" style="760" customWidth="1"/>
    <col min="517" max="517" width="11.5703125" style="760" customWidth="1"/>
    <col min="518" max="518" width="11" style="760" customWidth="1"/>
    <col min="519" max="519" width="12" style="760" customWidth="1"/>
    <col min="520" max="525" width="11.85546875" style="760" customWidth="1"/>
    <col min="526" max="768" width="9" style="760"/>
    <col min="769" max="769" width="4.28515625" style="760" customWidth="1"/>
    <col min="770" max="770" width="12.85546875" style="760" customWidth="1"/>
    <col min="771" max="771" width="48" style="760" customWidth="1"/>
    <col min="772" max="772" width="5.28515625" style="760" customWidth="1"/>
    <col min="773" max="773" width="11.5703125" style="760" customWidth="1"/>
    <col min="774" max="774" width="11" style="760" customWidth="1"/>
    <col min="775" max="775" width="12" style="760" customWidth="1"/>
    <col min="776" max="781" width="11.85546875" style="760" customWidth="1"/>
    <col min="782" max="1024" width="9" style="760"/>
    <col min="1025" max="1025" width="4.28515625" style="760" customWidth="1"/>
    <col min="1026" max="1026" width="12.85546875" style="760" customWidth="1"/>
    <col min="1027" max="1027" width="48" style="760" customWidth="1"/>
    <col min="1028" max="1028" width="5.28515625" style="760" customWidth="1"/>
    <col min="1029" max="1029" width="11.5703125" style="760" customWidth="1"/>
    <col min="1030" max="1030" width="11" style="760" customWidth="1"/>
    <col min="1031" max="1031" width="12" style="760" customWidth="1"/>
    <col min="1032" max="1037" width="11.85546875" style="760" customWidth="1"/>
    <col min="1038" max="1280" width="9" style="760"/>
    <col min="1281" max="1281" width="4.28515625" style="760" customWidth="1"/>
    <col min="1282" max="1282" width="12.85546875" style="760" customWidth="1"/>
    <col min="1283" max="1283" width="48" style="760" customWidth="1"/>
    <col min="1284" max="1284" width="5.28515625" style="760" customWidth="1"/>
    <col min="1285" max="1285" width="11.5703125" style="760" customWidth="1"/>
    <col min="1286" max="1286" width="11" style="760" customWidth="1"/>
    <col min="1287" max="1287" width="12" style="760" customWidth="1"/>
    <col min="1288" max="1293" width="11.85546875" style="760" customWidth="1"/>
    <col min="1294" max="1536" width="9" style="760"/>
    <col min="1537" max="1537" width="4.28515625" style="760" customWidth="1"/>
    <col min="1538" max="1538" width="12.85546875" style="760" customWidth="1"/>
    <col min="1539" max="1539" width="48" style="760" customWidth="1"/>
    <col min="1540" max="1540" width="5.28515625" style="760" customWidth="1"/>
    <col min="1541" max="1541" width="11.5703125" style="760" customWidth="1"/>
    <col min="1542" max="1542" width="11" style="760" customWidth="1"/>
    <col min="1543" max="1543" width="12" style="760" customWidth="1"/>
    <col min="1544" max="1549" width="11.85546875" style="760" customWidth="1"/>
    <col min="1550" max="1792" width="9" style="760"/>
    <col min="1793" max="1793" width="4.28515625" style="760" customWidth="1"/>
    <col min="1794" max="1794" width="12.85546875" style="760" customWidth="1"/>
    <col min="1795" max="1795" width="48" style="760" customWidth="1"/>
    <col min="1796" max="1796" width="5.28515625" style="760" customWidth="1"/>
    <col min="1797" max="1797" width="11.5703125" style="760" customWidth="1"/>
    <col min="1798" max="1798" width="11" style="760" customWidth="1"/>
    <col min="1799" max="1799" width="12" style="760" customWidth="1"/>
    <col min="1800" max="1805" width="11.85546875" style="760" customWidth="1"/>
    <col min="1806" max="2048" width="9" style="760"/>
    <col min="2049" max="2049" width="4.28515625" style="760" customWidth="1"/>
    <col min="2050" max="2050" width="12.85546875" style="760" customWidth="1"/>
    <col min="2051" max="2051" width="48" style="760" customWidth="1"/>
    <col min="2052" max="2052" width="5.28515625" style="760" customWidth="1"/>
    <col min="2053" max="2053" width="11.5703125" style="760" customWidth="1"/>
    <col min="2054" max="2054" width="11" style="760" customWidth="1"/>
    <col min="2055" max="2055" width="12" style="760" customWidth="1"/>
    <col min="2056" max="2061" width="11.85546875" style="760" customWidth="1"/>
    <col min="2062" max="2304" width="9" style="760"/>
    <col min="2305" max="2305" width="4.28515625" style="760" customWidth="1"/>
    <col min="2306" max="2306" width="12.85546875" style="760" customWidth="1"/>
    <col min="2307" max="2307" width="48" style="760" customWidth="1"/>
    <col min="2308" max="2308" width="5.28515625" style="760" customWidth="1"/>
    <col min="2309" max="2309" width="11.5703125" style="760" customWidth="1"/>
    <col min="2310" max="2310" width="11" style="760" customWidth="1"/>
    <col min="2311" max="2311" width="12" style="760" customWidth="1"/>
    <col min="2312" max="2317" width="11.85546875" style="760" customWidth="1"/>
    <col min="2318" max="2560" width="9" style="760"/>
    <col min="2561" max="2561" width="4.28515625" style="760" customWidth="1"/>
    <col min="2562" max="2562" width="12.85546875" style="760" customWidth="1"/>
    <col min="2563" max="2563" width="48" style="760" customWidth="1"/>
    <col min="2564" max="2564" width="5.28515625" style="760" customWidth="1"/>
    <col min="2565" max="2565" width="11.5703125" style="760" customWidth="1"/>
    <col min="2566" max="2566" width="11" style="760" customWidth="1"/>
    <col min="2567" max="2567" width="12" style="760" customWidth="1"/>
    <col min="2568" max="2573" width="11.85546875" style="760" customWidth="1"/>
    <col min="2574" max="2816" width="9" style="760"/>
    <col min="2817" max="2817" width="4.28515625" style="760" customWidth="1"/>
    <col min="2818" max="2818" width="12.85546875" style="760" customWidth="1"/>
    <col min="2819" max="2819" width="48" style="760" customWidth="1"/>
    <col min="2820" max="2820" width="5.28515625" style="760" customWidth="1"/>
    <col min="2821" max="2821" width="11.5703125" style="760" customWidth="1"/>
    <col min="2822" max="2822" width="11" style="760" customWidth="1"/>
    <col min="2823" max="2823" width="12" style="760" customWidth="1"/>
    <col min="2824" max="2829" width="11.85546875" style="760" customWidth="1"/>
    <col min="2830" max="3072" width="9" style="760"/>
    <col min="3073" max="3073" width="4.28515625" style="760" customWidth="1"/>
    <col min="3074" max="3074" width="12.85546875" style="760" customWidth="1"/>
    <col min="3075" max="3075" width="48" style="760" customWidth="1"/>
    <col min="3076" max="3076" width="5.28515625" style="760" customWidth="1"/>
    <col min="3077" max="3077" width="11.5703125" style="760" customWidth="1"/>
    <col min="3078" max="3078" width="11" style="760" customWidth="1"/>
    <col min="3079" max="3079" width="12" style="760" customWidth="1"/>
    <col min="3080" max="3085" width="11.85546875" style="760" customWidth="1"/>
    <col min="3086" max="3328" width="9" style="760"/>
    <col min="3329" max="3329" width="4.28515625" style="760" customWidth="1"/>
    <col min="3330" max="3330" width="12.85546875" style="760" customWidth="1"/>
    <col min="3331" max="3331" width="48" style="760" customWidth="1"/>
    <col min="3332" max="3332" width="5.28515625" style="760" customWidth="1"/>
    <col min="3333" max="3333" width="11.5703125" style="760" customWidth="1"/>
    <col min="3334" max="3334" width="11" style="760" customWidth="1"/>
    <col min="3335" max="3335" width="12" style="760" customWidth="1"/>
    <col min="3336" max="3341" width="11.85546875" style="760" customWidth="1"/>
    <col min="3342" max="3584" width="9" style="760"/>
    <col min="3585" max="3585" width="4.28515625" style="760" customWidth="1"/>
    <col min="3586" max="3586" width="12.85546875" style="760" customWidth="1"/>
    <col min="3587" max="3587" width="48" style="760" customWidth="1"/>
    <col min="3588" max="3588" width="5.28515625" style="760" customWidth="1"/>
    <col min="3589" max="3589" width="11.5703125" style="760" customWidth="1"/>
    <col min="3590" max="3590" width="11" style="760" customWidth="1"/>
    <col min="3591" max="3591" width="12" style="760" customWidth="1"/>
    <col min="3592" max="3597" width="11.85546875" style="760" customWidth="1"/>
    <col min="3598" max="3840" width="9" style="760"/>
    <col min="3841" max="3841" width="4.28515625" style="760" customWidth="1"/>
    <col min="3842" max="3842" width="12.85546875" style="760" customWidth="1"/>
    <col min="3843" max="3843" width="48" style="760" customWidth="1"/>
    <col min="3844" max="3844" width="5.28515625" style="760" customWidth="1"/>
    <col min="3845" max="3845" width="11.5703125" style="760" customWidth="1"/>
    <col min="3846" max="3846" width="11" style="760" customWidth="1"/>
    <col min="3847" max="3847" width="12" style="760" customWidth="1"/>
    <col min="3848" max="3853" width="11.85546875" style="760" customWidth="1"/>
    <col min="3854" max="4096" width="9" style="760"/>
    <col min="4097" max="4097" width="4.28515625" style="760" customWidth="1"/>
    <col min="4098" max="4098" width="12.85546875" style="760" customWidth="1"/>
    <col min="4099" max="4099" width="48" style="760" customWidth="1"/>
    <col min="4100" max="4100" width="5.28515625" style="760" customWidth="1"/>
    <col min="4101" max="4101" width="11.5703125" style="760" customWidth="1"/>
    <col min="4102" max="4102" width="11" style="760" customWidth="1"/>
    <col min="4103" max="4103" width="12" style="760" customWidth="1"/>
    <col min="4104" max="4109" width="11.85546875" style="760" customWidth="1"/>
    <col min="4110" max="4352" width="9" style="760"/>
    <col min="4353" max="4353" width="4.28515625" style="760" customWidth="1"/>
    <col min="4354" max="4354" width="12.85546875" style="760" customWidth="1"/>
    <col min="4355" max="4355" width="48" style="760" customWidth="1"/>
    <col min="4356" max="4356" width="5.28515625" style="760" customWidth="1"/>
    <col min="4357" max="4357" width="11.5703125" style="760" customWidth="1"/>
    <col min="4358" max="4358" width="11" style="760" customWidth="1"/>
    <col min="4359" max="4359" width="12" style="760" customWidth="1"/>
    <col min="4360" max="4365" width="11.85546875" style="760" customWidth="1"/>
    <col min="4366" max="4608" width="9" style="760"/>
    <col min="4609" max="4609" width="4.28515625" style="760" customWidth="1"/>
    <col min="4610" max="4610" width="12.85546875" style="760" customWidth="1"/>
    <col min="4611" max="4611" width="48" style="760" customWidth="1"/>
    <col min="4612" max="4612" width="5.28515625" style="760" customWidth="1"/>
    <col min="4613" max="4613" width="11.5703125" style="760" customWidth="1"/>
    <col min="4614" max="4614" width="11" style="760" customWidth="1"/>
    <col min="4615" max="4615" width="12" style="760" customWidth="1"/>
    <col min="4616" max="4621" width="11.85546875" style="760" customWidth="1"/>
    <col min="4622" max="4864" width="9" style="760"/>
    <col min="4865" max="4865" width="4.28515625" style="760" customWidth="1"/>
    <col min="4866" max="4866" width="12.85546875" style="760" customWidth="1"/>
    <col min="4867" max="4867" width="48" style="760" customWidth="1"/>
    <col min="4868" max="4868" width="5.28515625" style="760" customWidth="1"/>
    <col min="4869" max="4869" width="11.5703125" style="760" customWidth="1"/>
    <col min="4870" max="4870" width="11" style="760" customWidth="1"/>
    <col min="4871" max="4871" width="12" style="760" customWidth="1"/>
    <col min="4872" max="4877" width="11.85546875" style="760" customWidth="1"/>
    <col min="4878" max="5120" width="9" style="760"/>
    <col min="5121" max="5121" width="4.28515625" style="760" customWidth="1"/>
    <col min="5122" max="5122" width="12.85546875" style="760" customWidth="1"/>
    <col min="5123" max="5123" width="48" style="760" customWidth="1"/>
    <col min="5124" max="5124" width="5.28515625" style="760" customWidth="1"/>
    <col min="5125" max="5125" width="11.5703125" style="760" customWidth="1"/>
    <col min="5126" max="5126" width="11" style="760" customWidth="1"/>
    <col min="5127" max="5127" width="12" style="760" customWidth="1"/>
    <col min="5128" max="5133" width="11.85546875" style="760" customWidth="1"/>
    <col min="5134" max="5376" width="9" style="760"/>
    <col min="5377" max="5377" width="4.28515625" style="760" customWidth="1"/>
    <col min="5378" max="5378" width="12.85546875" style="760" customWidth="1"/>
    <col min="5379" max="5379" width="48" style="760" customWidth="1"/>
    <col min="5380" max="5380" width="5.28515625" style="760" customWidth="1"/>
    <col min="5381" max="5381" width="11.5703125" style="760" customWidth="1"/>
    <col min="5382" max="5382" width="11" style="760" customWidth="1"/>
    <col min="5383" max="5383" width="12" style="760" customWidth="1"/>
    <col min="5384" max="5389" width="11.85546875" style="760" customWidth="1"/>
    <col min="5390" max="5632" width="9" style="760"/>
    <col min="5633" max="5633" width="4.28515625" style="760" customWidth="1"/>
    <col min="5634" max="5634" width="12.85546875" style="760" customWidth="1"/>
    <col min="5635" max="5635" width="48" style="760" customWidth="1"/>
    <col min="5636" max="5636" width="5.28515625" style="760" customWidth="1"/>
    <col min="5637" max="5637" width="11.5703125" style="760" customWidth="1"/>
    <col min="5638" max="5638" width="11" style="760" customWidth="1"/>
    <col min="5639" max="5639" width="12" style="760" customWidth="1"/>
    <col min="5640" max="5645" width="11.85546875" style="760" customWidth="1"/>
    <col min="5646" max="5888" width="9" style="760"/>
    <col min="5889" max="5889" width="4.28515625" style="760" customWidth="1"/>
    <col min="5890" max="5890" width="12.85546875" style="760" customWidth="1"/>
    <col min="5891" max="5891" width="48" style="760" customWidth="1"/>
    <col min="5892" max="5892" width="5.28515625" style="760" customWidth="1"/>
    <col min="5893" max="5893" width="11.5703125" style="760" customWidth="1"/>
    <col min="5894" max="5894" width="11" style="760" customWidth="1"/>
    <col min="5895" max="5895" width="12" style="760" customWidth="1"/>
    <col min="5896" max="5901" width="11.85546875" style="760" customWidth="1"/>
    <col min="5902" max="6144" width="9" style="760"/>
    <col min="6145" max="6145" width="4.28515625" style="760" customWidth="1"/>
    <col min="6146" max="6146" width="12.85546875" style="760" customWidth="1"/>
    <col min="6147" max="6147" width="48" style="760" customWidth="1"/>
    <col min="6148" max="6148" width="5.28515625" style="760" customWidth="1"/>
    <col min="6149" max="6149" width="11.5703125" style="760" customWidth="1"/>
    <col min="6150" max="6150" width="11" style="760" customWidth="1"/>
    <col min="6151" max="6151" width="12" style="760" customWidth="1"/>
    <col min="6152" max="6157" width="11.85546875" style="760" customWidth="1"/>
    <col min="6158" max="6400" width="9" style="760"/>
    <col min="6401" max="6401" width="4.28515625" style="760" customWidth="1"/>
    <col min="6402" max="6402" width="12.85546875" style="760" customWidth="1"/>
    <col min="6403" max="6403" width="48" style="760" customWidth="1"/>
    <col min="6404" max="6404" width="5.28515625" style="760" customWidth="1"/>
    <col min="6405" max="6405" width="11.5703125" style="760" customWidth="1"/>
    <col min="6406" max="6406" width="11" style="760" customWidth="1"/>
    <col min="6407" max="6407" width="12" style="760" customWidth="1"/>
    <col min="6408" max="6413" width="11.85546875" style="760" customWidth="1"/>
    <col min="6414" max="6656" width="9" style="760"/>
    <col min="6657" max="6657" width="4.28515625" style="760" customWidth="1"/>
    <col min="6658" max="6658" width="12.85546875" style="760" customWidth="1"/>
    <col min="6659" max="6659" width="48" style="760" customWidth="1"/>
    <col min="6660" max="6660" width="5.28515625" style="760" customWidth="1"/>
    <col min="6661" max="6661" width="11.5703125" style="760" customWidth="1"/>
    <col min="6662" max="6662" width="11" style="760" customWidth="1"/>
    <col min="6663" max="6663" width="12" style="760" customWidth="1"/>
    <col min="6664" max="6669" width="11.85546875" style="760" customWidth="1"/>
    <col min="6670" max="6912" width="9" style="760"/>
    <col min="6913" max="6913" width="4.28515625" style="760" customWidth="1"/>
    <col min="6914" max="6914" width="12.85546875" style="760" customWidth="1"/>
    <col min="6915" max="6915" width="48" style="760" customWidth="1"/>
    <col min="6916" max="6916" width="5.28515625" style="760" customWidth="1"/>
    <col min="6917" max="6917" width="11.5703125" style="760" customWidth="1"/>
    <col min="6918" max="6918" width="11" style="760" customWidth="1"/>
    <col min="6919" max="6919" width="12" style="760" customWidth="1"/>
    <col min="6920" max="6925" width="11.85546875" style="760" customWidth="1"/>
    <col min="6926" max="7168" width="9" style="760"/>
    <col min="7169" max="7169" width="4.28515625" style="760" customWidth="1"/>
    <col min="7170" max="7170" width="12.85546875" style="760" customWidth="1"/>
    <col min="7171" max="7171" width="48" style="760" customWidth="1"/>
    <col min="7172" max="7172" width="5.28515625" style="760" customWidth="1"/>
    <col min="7173" max="7173" width="11.5703125" style="760" customWidth="1"/>
    <col min="7174" max="7174" width="11" style="760" customWidth="1"/>
    <col min="7175" max="7175" width="12" style="760" customWidth="1"/>
    <col min="7176" max="7181" width="11.85546875" style="760" customWidth="1"/>
    <col min="7182" max="7424" width="9" style="760"/>
    <col min="7425" max="7425" width="4.28515625" style="760" customWidth="1"/>
    <col min="7426" max="7426" width="12.85546875" style="760" customWidth="1"/>
    <col min="7427" max="7427" width="48" style="760" customWidth="1"/>
    <col min="7428" max="7428" width="5.28515625" style="760" customWidth="1"/>
    <col min="7429" max="7429" width="11.5703125" style="760" customWidth="1"/>
    <col min="7430" max="7430" width="11" style="760" customWidth="1"/>
    <col min="7431" max="7431" width="12" style="760" customWidth="1"/>
    <col min="7432" max="7437" width="11.85546875" style="760" customWidth="1"/>
    <col min="7438" max="7680" width="9" style="760"/>
    <col min="7681" max="7681" width="4.28515625" style="760" customWidth="1"/>
    <col min="7682" max="7682" width="12.85546875" style="760" customWidth="1"/>
    <col min="7683" max="7683" width="48" style="760" customWidth="1"/>
    <col min="7684" max="7684" width="5.28515625" style="760" customWidth="1"/>
    <col min="7685" max="7685" width="11.5703125" style="760" customWidth="1"/>
    <col min="7686" max="7686" width="11" style="760" customWidth="1"/>
    <col min="7687" max="7687" width="12" style="760" customWidth="1"/>
    <col min="7688" max="7693" width="11.85546875" style="760" customWidth="1"/>
    <col min="7694" max="7936" width="9" style="760"/>
    <col min="7937" max="7937" width="4.28515625" style="760" customWidth="1"/>
    <col min="7938" max="7938" width="12.85546875" style="760" customWidth="1"/>
    <col min="7939" max="7939" width="48" style="760" customWidth="1"/>
    <col min="7940" max="7940" width="5.28515625" style="760" customWidth="1"/>
    <col min="7941" max="7941" width="11.5703125" style="760" customWidth="1"/>
    <col min="7942" max="7942" width="11" style="760" customWidth="1"/>
    <col min="7943" max="7943" width="12" style="760" customWidth="1"/>
    <col min="7944" max="7949" width="11.85546875" style="760" customWidth="1"/>
    <col min="7950" max="8192" width="9" style="760"/>
    <col min="8193" max="8193" width="4.28515625" style="760" customWidth="1"/>
    <col min="8194" max="8194" width="12.85546875" style="760" customWidth="1"/>
    <col min="8195" max="8195" width="48" style="760" customWidth="1"/>
    <col min="8196" max="8196" width="5.28515625" style="760" customWidth="1"/>
    <col min="8197" max="8197" width="11.5703125" style="760" customWidth="1"/>
    <col min="8198" max="8198" width="11" style="760" customWidth="1"/>
    <col min="8199" max="8199" width="12" style="760" customWidth="1"/>
    <col min="8200" max="8205" width="11.85546875" style="760" customWidth="1"/>
    <col min="8206" max="8448" width="9" style="760"/>
    <col min="8449" max="8449" width="4.28515625" style="760" customWidth="1"/>
    <col min="8450" max="8450" width="12.85546875" style="760" customWidth="1"/>
    <col min="8451" max="8451" width="48" style="760" customWidth="1"/>
    <col min="8452" max="8452" width="5.28515625" style="760" customWidth="1"/>
    <col min="8453" max="8453" width="11.5703125" style="760" customWidth="1"/>
    <col min="8454" max="8454" width="11" style="760" customWidth="1"/>
    <col min="8455" max="8455" width="12" style="760" customWidth="1"/>
    <col min="8456" max="8461" width="11.85546875" style="760" customWidth="1"/>
    <col min="8462" max="8704" width="9" style="760"/>
    <col min="8705" max="8705" width="4.28515625" style="760" customWidth="1"/>
    <col min="8706" max="8706" width="12.85546875" style="760" customWidth="1"/>
    <col min="8707" max="8707" width="48" style="760" customWidth="1"/>
    <col min="8708" max="8708" width="5.28515625" style="760" customWidth="1"/>
    <col min="8709" max="8709" width="11.5703125" style="760" customWidth="1"/>
    <col min="8710" max="8710" width="11" style="760" customWidth="1"/>
    <col min="8711" max="8711" width="12" style="760" customWidth="1"/>
    <col min="8712" max="8717" width="11.85546875" style="760" customWidth="1"/>
    <col min="8718" max="8960" width="9" style="760"/>
    <col min="8961" max="8961" width="4.28515625" style="760" customWidth="1"/>
    <col min="8962" max="8962" width="12.85546875" style="760" customWidth="1"/>
    <col min="8963" max="8963" width="48" style="760" customWidth="1"/>
    <col min="8964" max="8964" width="5.28515625" style="760" customWidth="1"/>
    <col min="8965" max="8965" width="11.5703125" style="760" customWidth="1"/>
    <col min="8966" max="8966" width="11" style="760" customWidth="1"/>
    <col min="8967" max="8967" width="12" style="760" customWidth="1"/>
    <col min="8968" max="8973" width="11.85546875" style="760" customWidth="1"/>
    <col min="8974" max="9216" width="9" style="760"/>
    <col min="9217" max="9217" width="4.28515625" style="760" customWidth="1"/>
    <col min="9218" max="9218" width="12.85546875" style="760" customWidth="1"/>
    <col min="9219" max="9219" width="48" style="760" customWidth="1"/>
    <col min="9220" max="9220" width="5.28515625" style="760" customWidth="1"/>
    <col min="9221" max="9221" width="11.5703125" style="760" customWidth="1"/>
    <col min="9222" max="9222" width="11" style="760" customWidth="1"/>
    <col min="9223" max="9223" width="12" style="760" customWidth="1"/>
    <col min="9224" max="9229" width="11.85546875" style="760" customWidth="1"/>
    <col min="9230" max="9472" width="9" style="760"/>
    <col min="9473" max="9473" width="4.28515625" style="760" customWidth="1"/>
    <col min="9474" max="9474" width="12.85546875" style="760" customWidth="1"/>
    <col min="9475" max="9475" width="48" style="760" customWidth="1"/>
    <col min="9476" max="9476" width="5.28515625" style="760" customWidth="1"/>
    <col min="9477" max="9477" width="11.5703125" style="760" customWidth="1"/>
    <col min="9478" max="9478" width="11" style="760" customWidth="1"/>
    <col min="9479" max="9479" width="12" style="760" customWidth="1"/>
    <col min="9480" max="9485" width="11.85546875" style="760" customWidth="1"/>
    <col min="9486" max="9728" width="9" style="760"/>
    <col min="9729" max="9729" width="4.28515625" style="760" customWidth="1"/>
    <col min="9730" max="9730" width="12.85546875" style="760" customWidth="1"/>
    <col min="9731" max="9731" width="48" style="760" customWidth="1"/>
    <col min="9732" max="9732" width="5.28515625" style="760" customWidth="1"/>
    <col min="9733" max="9733" width="11.5703125" style="760" customWidth="1"/>
    <col min="9734" max="9734" width="11" style="760" customWidth="1"/>
    <col min="9735" max="9735" width="12" style="760" customWidth="1"/>
    <col min="9736" max="9741" width="11.85546875" style="760" customWidth="1"/>
    <col min="9742" max="9984" width="9" style="760"/>
    <col min="9985" max="9985" width="4.28515625" style="760" customWidth="1"/>
    <col min="9986" max="9986" width="12.85546875" style="760" customWidth="1"/>
    <col min="9987" max="9987" width="48" style="760" customWidth="1"/>
    <col min="9988" max="9988" width="5.28515625" style="760" customWidth="1"/>
    <col min="9989" max="9989" width="11.5703125" style="760" customWidth="1"/>
    <col min="9990" max="9990" width="11" style="760" customWidth="1"/>
    <col min="9991" max="9991" width="12" style="760" customWidth="1"/>
    <col min="9992" max="9997" width="11.85546875" style="760" customWidth="1"/>
    <col min="9998" max="10240" width="9" style="760"/>
    <col min="10241" max="10241" width="4.28515625" style="760" customWidth="1"/>
    <col min="10242" max="10242" width="12.85546875" style="760" customWidth="1"/>
    <col min="10243" max="10243" width="48" style="760" customWidth="1"/>
    <col min="10244" max="10244" width="5.28515625" style="760" customWidth="1"/>
    <col min="10245" max="10245" width="11.5703125" style="760" customWidth="1"/>
    <col min="10246" max="10246" width="11" style="760" customWidth="1"/>
    <col min="10247" max="10247" width="12" style="760" customWidth="1"/>
    <col min="10248" max="10253" width="11.85546875" style="760" customWidth="1"/>
    <col min="10254" max="10496" width="9" style="760"/>
    <col min="10497" max="10497" width="4.28515625" style="760" customWidth="1"/>
    <col min="10498" max="10498" width="12.85546875" style="760" customWidth="1"/>
    <col min="10499" max="10499" width="48" style="760" customWidth="1"/>
    <col min="10500" max="10500" width="5.28515625" style="760" customWidth="1"/>
    <col min="10501" max="10501" width="11.5703125" style="760" customWidth="1"/>
    <col min="10502" max="10502" width="11" style="760" customWidth="1"/>
    <col min="10503" max="10503" width="12" style="760" customWidth="1"/>
    <col min="10504" max="10509" width="11.85546875" style="760" customWidth="1"/>
    <col min="10510" max="10752" width="9" style="760"/>
    <col min="10753" max="10753" width="4.28515625" style="760" customWidth="1"/>
    <col min="10754" max="10754" width="12.85546875" style="760" customWidth="1"/>
    <col min="10755" max="10755" width="48" style="760" customWidth="1"/>
    <col min="10756" max="10756" width="5.28515625" style="760" customWidth="1"/>
    <col min="10757" max="10757" width="11.5703125" style="760" customWidth="1"/>
    <col min="10758" max="10758" width="11" style="760" customWidth="1"/>
    <col min="10759" max="10759" width="12" style="760" customWidth="1"/>
    <col min="10760" max="10765" width="11.85546875" style="760" customWidth="1"/>
    <col min="10766" max="11008" width="9" style="760"/>
    <col min="11009" max="11009" width="4.28515625" style="760" customWidth="1"/>
    <col min="11010" max="11010" width="12.85546875" style="760" customWidth="1"/>
    <col min="11011" max="11011" width="48" style="760" customWidth="1"/>
    <col min="11012" max="11012" width="5.28515625" style="760" customWidth="1"/>
    <col min="11013" max="11013" width="11.5703125" style="760" customWidth="1"/>
    <col min="11014" max="11014" width="11" style="760" customWidth="1"/>
    <col min="11015" max="11015" width="12" style="760" customWidth="1"/>
    <col min="11016" max="11021" width="11.85546875" style="760" customWidth="1"/>
    <col min="11022" max="11264" width="9" style="760"/>
    <col min="11265" max="11265" width="4.28515625" style="760" customWidth="1"/>
    <col min="11266" max="11266" width="12.85546875" style="760" customWidth="1"/>
    <col min="11267" max="11267" width="48" style="760" customWidth="1"/>
    <col min="11268" max="11268" width="5.28515625" style="760" customWidth="1"/>
    <col min="11269" max="11269" width="11.5703125" style="760" customWidth="1"/>
    <col min="11270" max="11270" width="11" style="760" customWidth="1"/>
    <col min="11271" max="11271" width="12" style="760" customWidth="1"/>
    <col min="11272" max="11277" width="11.85546875" style="760" customWidth="1"/>
    <col min="11278" max="11520" width="9" style="760"/>
    <col min="11521" max="11521" width="4.28515625" style="760" customWidth="1"/>
    <col min="11522" max="11522" width="12.85546875" style="760" customWidth="1"/>
    <col min="11523" max="11523" width="48" style="760" customWidth="1"/>
    <col min="11524" max="11524" width="5.28515625" style="760" customWidth="1"/>
    <col min="11525" max="11525" width="11.5703125" style="760" customWidth="1"/>
    <col min="11526" max="11526" width="11" style="760" customWidth="1"/>
    <col min="11527" max="11527" width="12" style="760" customWidth="1"/>
    <col min="11528" max="11533" width="11.85546875" style="760" customWidth="1"/>
    <col min="11534" max="11776" width="9" style="760"/>
    <col min="11777" max="11777" width="4.28515625" style="760" customWidth="1"/>
    <col min="11778" max="11778" width="12.85546875" style="760" customWidth="1"/>
    <col min="11779" max="11779" width="48" style="760" customWidth="1"/>
    <col min="11780" max="11780" width="5.28515625" style="760" customWidth="1"/>
    <col min="11781" max="11781" width="11.5703125" style="760" customWidth="1"/>
    <col min="11782" max="11782" width="11" style="760" customWidth="1"/>
    <col min="11783" max="11783" width="12" style="760" customWidth="1"/>
    <col min="11784" max="11789" width="11.85546875" style="760" customWidth="1"/>
    <col min="11790" max="12032" width="9" style="760"/>
    <col min="12033" max="12033" width="4.28515625" style="760" customWidth="1"/>
    <col min="12034" max="12034" width="12.85546875" style="760" customWidth="1"/>
    <col min="12035" max="12035" width="48" style="760" customWidth="1"/>
    <col min="12036" max="12036" width="5.28515625" style="760" customWidth="1"/>
    <col min="12037" max="12037" width="11.5703125" style="760" customWidth="1"/>
    <col min="12038" max="12038" width="11" style="760" customWidth="1"/>
    <col min="12039" max="12039" width="12" style="760" customWidth="1"/>
    <col min="12040" max="12045" width="11.85546875" style="760" customWidth="1"/>
    <col min="12046" max="12288" width="9" style="760"/>
    <col min="12289" max="12289" width="4.28515625" style="760" customWidth="1"/>
    <col min="12290" max="12290" width="12.85546875" style="760" customWidth="1"/>
    <col min="12291" max="12291" width="48" style="760" customWidth="1"/>
    <col min="12292" max="12292" width="5.28515625" style="760" customWidth="1"/>
    <col min="12293" max="12293" width="11.5703125" style="760" customWidth="1"/>
    <col min="12294" max="12294" width="11" style="760" customWidth="1"/>
    <col min="12295" max="12295" width="12" style="760" customWidth="1"/>
    <col min="12296" max="12301" width="11.85546875" style="760" customWidth="1"/>
    <col min="12302" max="12544" width="9" style="760"/>
    <col min="12545" max="12545" width="4.28515625" style="760" customWidth="1"/>
    <col min="12546" max="12546" width="12.85546875" style="760" customWidth="1"/>
    <col min="12547" max="12547" width="48" style="760" customWidth="1"/>
    <col min="12548" max="12548" width="5.28515625" style="760" customWidth="1"/>
    <col min="12549" max="12549" width="11.5703125" style="760" customWidth="1"/>
    <col min="12550" max="12550" width="11" style="760" customWidth="1"/>
    <col min="12551" max="12551" width="12" style="760" customWidth="1"/>
    <col min="12552" max="12557" width="11.85546875" style="760" customWidth="1"/>
    <col min="12558" max="12800" width="9" style="760"/>
    <col min="12801" max="12801" width="4.28515625" style="760" customWidth="1"/>
    <col min="12802" max="12802" width="12.85546875" style="760" customWidth="1"/>
    <col min="12803" max="12803" width="48" style="760" customWidth="1"/>
    <col min="12804" max="12804" width="5.28515625" style="760" customWidth="1"/>
    <col min="12805" max="12805" width="11.5703125" style="760" customWidth="1"/>
    <col min="12806" max="12806" width="11" style="760" customWidth="1"/>
    <col min="12807" max="12807" width="12" style="760" customWidth="1"/>
    <col min="12808" max="12813" width="11.85546875" style="760" customWidth="1"/>
    <col min="12814" max="13056" width="9" style="760"/>
    <col min="13057" max="13057" width="4.28515625" style="760" customWidth="1"/>
    <col min="13058" max="13058" width="12.85546875" style="760" customWidth="1"/>
    <col min="13059" max="13059" width="48" style="760" customWidth="1"/>
    <col min="13060" max="13060" width="5.28515625" style="760" customWidth="1"/>
    <col min="13061" max="13061" width="11.5703125" style="760" customWidth="1"/>
    <col min="13062" max="13062" width="11" style="760" customWidth="1"/>
    <col min="13063" max="13063" width="12" style="760" customWidth="1"/>
    <col min="13064" max="13069" width="11.85546875" style="760" customWidth="1"/>
    <col min="13070" max="13312" width="9" style="760"/>
    <col min="13313" max="13313" width="4.28515625" style="760" customWidth="1"/>
    <col min="13314" max="13314" width="12.85546875" style="760" customWidth="1"/>
    <col min="13315" max="13315" width="48" style="760" customWidth="1"/>
    <col min="13316" max="13316" width="5.28515625" style="760" customWidth="1"/>
    <col min="13317" max="13317" width="11.5703125" style="760" customWidth="1"/>
    <col min="13318" max="13318" width="11" style="760" customWidth="1"/>
    <col min="13319" max="13319" width="12" style="760" customWidth="1"/>
    <col min="13320" max="13325" width="11.85546875" style="760" customWidth="1"/>
    <col min="13326" max="13568" width="9" style="760"/>
    <col min="13569" max="13569" width="4.28515625" style="760" customWidth="1"/>
    <col min="13570" max="13570" width="12.85546875" style="760" customWidth="1"/>
    <col min="13571" max="13571" width="48" style="760" customWidth="1"/>
    <col min="13572" max="13572" width="5.28515625" style="760" customWidth="1"/>
    <col min="13573" max="13573" width="11.5703125" style="760" customWidth="1"/>
    <col min="13574" max="13574" width="11" style="760" customWidth="1"/>
    <col min="13575" max="13575" width="12" style="760" customWidth="1"/>
    <col min="13576" max="13581" width="11.85546875" style="760" customWidth="1"/>
    <col min="13582" max="13824" width="9" style="760"/>
    <col min="13825" max="13825" width="4.28515625" style="760" customWidth="1"/>
    <col min="13826" max="13826" width="12.85546875" style="760" customWidth="1"/>
    <col min="13827" max="13827" width="48" style="760" customWidth="1"/>
    <col min="13828" max="13828" width="5.28515625" style="760" customWidth="1"/>
    <col min="13829" max="13829" width="11.5703125" style="760" customWidth="1"/>
    <col min="13830" max="13830" width="11" style="760" customWidth="1"/>
    <col min="13831" max="13831" width="12" style="760" customWidth="1"/>
    <col min="13832" max="13837" width="11.85546875" style="760" customWidth="1"/>
    <col min="13838" max="14080" width="9" style="760"/>
    <col min="14081" max="14081" width="4.28515625" style="760" customWidth="1"/>
    <col min="14082" max="14082" width="12.85546875" style="760" customWidth="1"/>
    <col min="14083" max="14083" width="48" style="760" customWidth="1"/>
    <col min="14084" max="14084" width="5.28515625" style="760" customWidth="1"/>
    <col min="14085" max="14085" width="11.5703125" style="760" customWidth="1"/>
    <col min="14086" max="14086" width="11" style="760" customWidth="1"/>
    <col min="14087" max="14087" width="12" style="760" customWidth="1"/>
    <col min="14088" max="14093" width="11.85546875" style="760" customWidth="1"/>
    <col min="14094" max="14336" width="9" style="760"/>
    <col min="14337" max="14337" width="4.28515625" style="760" customWidth="1"/>
    <col min="14338" max="14338" width="12.85546875" style="760" customWidth="1"/>
    <col min="14339" max="14339" width="48" style="760" customWidth="1"/>
    <col min="14340" max="14340" width="5.28515625" style="760" customWidth="1"/>
    <col min="14341" max="14341" width="11.5703125" style="760" customWidth="1"/>
    <col min="14342" max="14342" width="11" style="760" customWidth="1"/>
    <col min="14343" max="14343" width="12" style="760" customWidth="1"/>
    <col min="14344" max="14349" width="11.85546875" style="760" customWidth="1"/>
    <col min="14350" max="14592" width="9" style="760"/>
    <col min="14593" max="14593" width="4.28515625" style="760" customWidth="1"/>
    <col min="14594" max="14594" width="12.85546875" style="760" customWidth="1"/>
    <col min="14595" max="14595" width="48" style="760" customWidth="1"/>
    <col min="14596" max="14596" width="5.28515625" style="760" customWidth="1"/>
    <col min="14597" max="14597" width="11.5703125" style="760" customWidth="1"/>
    <col min="14598" max="14598" width="11" style="760" customWidth="1"/>
    <col min="14599" max="14599" width="12" style="760" customWidth="1"/>
    <col min="14600" max="14605" width="11.85546875" style="760" customWidth="1"/>
    <col min="14606" max="14848" width="9" style="760"/>
    <col min="14849" max="14849" width="4.28515625" style="760" customWidth="1"/>
    <col min="14850" max="14850" width="12.85546875" style="760" customWidth="1"/>
    <col min="14851" max="14851" width="48" style="760" customWidth="1"/>
    <col min="14852" max="14852" width="5.28515625" style="760" customWidth="1"/>
    <col min="14853" max="14853" width="11.5703125" style="760" customWidth="1"/>
    <col min="14854" max="14854" width="11" style="760" customWidth="1"/>
    <col min="14855" max="14855" width="12" style="760" customWidth="1"/>
    <col min="14856" max="14861" width="11.85546875" style="760" customWidth="1"/>
    <col min="14862" max="15104" width="9" style="760"/>
    <col min="15105" max="15105" width="4.28515625" style="760" customWidth="1"/>
    <col min="15106" max="15106" width="12.85546875" style="760" customWidth="1"/>
    <col min="15107" max="15107" width="48" style="760" customWidth="1"/>
    <col min="15108" max="15108" width="5.28515625" style="760" customWidth="1"/>
    <col min="15109" max="15109" width="11.5703125" style="760" customWidth="1"/>
    <col min="15110" max="15110" width="11" style="760" customWidth="1"/>
    <col min="15111" max="15111" width="12" style="760" customWidth="1"/>
    <col min="15112" max="15117" width="11.85546875" style="760" customWidth="1"/>
    <col min="15118" max="15360" width="9" style="760"/>
    <col min="15361" max="15361" width="4.28515625" style="760" customWidth="1"/>
    <col min="15362" max="15362" width="12.85546875" style="760" customWidth="1"/>
    <col min="15363" max="15363" width="48" style="760" customWidth="1"/>
    <col min="15364" max="15364" width="5.28515625" style="760" customWidth="1"/>
    <col min="15365" max="15365" width="11.5703125" style="760" customWidth="1"/>
    <col min="15366" max="15366" width="11" style="760" customWidth="1"/>
    <col min="15367" max="15367" width="12" style="760" customWidth="1"/>
    <col min="15368" max="15373" width="11.85546875" style="760" customWidth="1"/>
    <col min="15374" max="15616" width="9" style="760"/>
    <col min="15617" max="15617" width="4.28515625" style="760" customWidth="1"/>
    <col min="15618" max="15618" width="12.85546875" style="760" customWidth="1"/>
    <col min="15619" max="15619" width="48" style="760" customWidth="1"/>
    <col min="15620" max="15620" width="5.28515625" style="760" customWidth="1"/>
    <col min="15621" max="15621" width="11.5703125" style="760" customWidth="1"/>
    <col min="15622" max="15622" width="11" style="760" customWidth="1"/>
    <col min="15623" max="15623" width="12" style="760" customWidth="1"/>
    <col min="15624" max="15629" width="11.85546875" style="760" customWidth="1"/>
    <col min="15630" max="15872" width="9" style="760"/>
    <col min="15873" max="15873" width="4.28515625" style="760" customWidth="1"/>
    <col min="15874" max="15874" width="12.85546875" style="760" customWidth="1"/>
    <col min="15875" max="15875" width="48" style="760" customWidth="1"/>
    <col min="15876" max="15876" width="5.28515625" style="760" customWidth="1"/>
    <col min="15877" max="15877" width="11.5703125" style="760" customWidth="1"/>
    <col min="15878" max="15878" width="11" style="760" customWidth="1"/>
    <col min="15879" max="15879" width="12" style="760" customWidth="1"/>
    <col min="15880" max="15885" width="11.85546875" style="760" customWidth="1"/>
    <col min="15886" max="16128" width="9" style="760"/>
    <col min="16129" max="16129" width="4.28515625" style="760" customWidth="1"/>
    <col min="16130" max="16130" width="12.85546875" style="760" customWidth="1"/>
    <col min="16131" max="16131" width="48" style="760" customWidth="1"/>
    <col min="16132" max="16132" width="5.28515625" style="760" customWidth="1"/>
    <col min="16133" max="16133" width="11.5703125" style="760" customWidth="1"/>
    <col min="16134" max="16134" width="11" style="760" customWidth="1"/>
    <col min="16135" max="16135" width="12" style="760" customWidth="1"/>
    <col min="16136" max="16141" width="11.85546875" style="760" customWidth="1"/>
    <col min="16142" max="16384" width="9" style="760"/>
  </cols>
  <sheetData>
    <row r="1" spans="1:13" s="649" customFormat="1" ht="18">
      <c r="A1" s="644" t="s">
        <v>557</v>
      </c>
      <c r="B1" s="645"/>
      <c r="C1" s="645"/>
      <c r="D1" s="646"/>
      <c r="E1" s="647"/>
      <c r="F1" s="648"/>
      <c r="G1" s="648"/>
      <c r="H1" s="645"/>
      <c r="I1" s="645"/>
      <c r="J1" s="645"/>
      <c r="K1" s="645"/>
      <c r="L1" s="645"/>
      <c r="M1" s="645"/>
    </row>
    <row r="2" spans="1:13" s="649" customFormat="1">
      <c r="A2" s="645" t="s">
        <v>1</v>
      </c>
      <c r="B2" s="645"/>
      <c r="C2" s="650" t="s">
        <v>474</v>
      </c>
      <c r="D2" s="646"/>
      <c r="E2" s="647"/>
      <c r="F2" s="648"/>
      <c r="G2" s="648"/>
      <c r="H2" s="645"/>
      <c r="I2" s="645"/>
      <c r="J2" s="645"/>
      <c r="K2" s="645"/>
      <c r="L2" s="645"/>
      <c r="M2" s="645"/>
    </row>
    <row r="3" spans="1:13" s="649" customFormat="1">
      <c r="A3" s="645" t="s">
        <v>102</v>
      </c>
      <c r="B3" s="645"/>
      <c r="C3" s="650" t="s">
        <v>550</v>
      </c>
      <c r="D3" s="646"/>
      <c r="E3" s="647"/>
      <c r="F3" s="648"/>
      <c r="G3" s="648" t="s">
        <v>2</v>
      </c>
      <c r="H3" s="650" t="s">
        <v>103</v>
      </c>
      <c r="I3" s="645"/>
      <c r="J3" s="650"/>
      <c r="K3" s="650"/>
      <c r="L3" s="645"/>
      <c r="M3" s="645"/>
    </row>
    <row r="4" spans="1:13" s="649" customFormat="1">
      <c r="A4" s="645" t="s">
        <v>104</v>
      </c>
      <c r="B4" s="645"/>
      <c r="C4" s="650" t="s">
        <v>800</v>
      </c>
      <c r="D4" s="646"/>
      <c r="E4" s="647"/>
      <c r="F4" s="648"/>
      <c r="G4" s="648" t="s">
        <v>3</v>
      </c>
      <c r="H4" s="650" t="s">
        <v>36</v>
      </c>
      <c r="I4" s="645"/>
      <c r="J4" s="650"/>
      <c r="K4" s="650"/>
      <c r="L4" s="645"/>
      <c r="M4" s="645"/>
    </row>
    <row r="5" spans="1:13" s="649" customFormat="1">
      <c r="A5" s="150" t="s">
        <v>105</v>
      </c>
      <c r="B5" s="151"/>
      <c r="C5" s="650" t="s">
        <v>799</v>
      </c>
      <c r="D5" s="646"/>
      <c r="E5" s="647"/>
      <c r="F5" s="648"/>
      <c r="G5" s="648"/>
      <c r="H5" s="645"/>
      <c r="I5" s="645"/>
      <c r="J5" s="645"/>
      <c r="K5" s="645"/>
      <c r="L5" s="645"/>
      <c r="M5" s="645"/>
    </row>
    <row r="6" spans="1:13" s="649" customFormat="1" ht="22.5">
      <c r="A6" s="651" t="s">
        <v>106</v>
      </c>
      <c r="B6" s="652" t="s">
        <v>107</v>
      </c>
      <c r="C6" s="652" t="s">
        <v>5</v>
      </c>
      <c r="D6" s="652" t="s">
        <v>108</v>
      </c>
      <c r="E6" s="653" t="s">
        <v>109</v>
      </c>
      <c r="F6" s="654" t="s">
        <v>110</v>
      </c>
      <c r="G6" s="654" t="s">
        <v>111</v>
      </c>
      <c r="H6" s="652" t="s">
        <v>112</v>
      </c>
      <c r="I6" s="654" t="s">
        <v>113</v>
      </c>
      <c r="J6" s="654" t="s">
        <v>114</v>
      </c>
      <c r="K6" s="652" t="s">
        <v>91</v>
      </c>
      <c r="L6" s="652" t="s">
        <v>115</v>
      </c>
      <c r="M6" s="652" t="s">
        <v>116</v>
      </c>
    </row>
    <row r="7" spans="1:13" s="649" customFormat="1">
      <c r="A7" s="655">
        <v>1</v>
      </c>
      <c r="B7" s="655">
        <v>2</v>
      </c>
      <c r="C7" s="655">
        <v>3</v>
      </c>
      <c r="D7" s="655">
        <v>4</v>
      </c>
      <c r="E7" s="655">
        <v>5</v>
      </c>
      <c r="F7" s="655">
        <v>6</v>
      </c>
      <c r="G7" s="655">
        <v>7</v>
      </c>
      <c r="H7" s="655">
        <v>8</v>
      </c>
      <c r="I7" s="655">
        <v>9</v>
      </c>
      <c r="J7" s="655">
        <v>10</v>
      </c>
      <c r="K7" s="655">
        <v>11</v>
      </c>
      <c r="L7" s="655">
        <v>12</v>
      </c>
      <c r="M7" s="655">
        <v>13</v>
      </c>
    </row>
    <row r="8" spans="1:13" s="649" customFormat="1">
      <c r="A8" s="656"/>
      <c r="B8" s="656"/>
      <c r="C8" s="656"/>
      <c r="D8" s="657"/>
      <c r="E8" s="658"/>
      <c r="F8" s="659"/>
      <c r="G8" s="659"/>
      <c r="H8" s="656"/>
      <c r="I8" s="656"/>
      <c r="J8" s="656"/>
      <c r="K8" s="656"/>
      <c r="L8" s="656"/>
      <c r="M8" s="656"/>
    </row>
    <row r="9" spans="1:13" s="668" customFormat="1" ht="12" thickBot="1">
      <c r="A9" s="660"/>
      <c r="B9" s="661"/>
      <c r="C9" s="661" t="s">
        <v>117</v>
      </c>
      <c r="D9" s="662"/>
      <c r="E9" s="663"/>
      <c r="F9" s="664"/>
      <c r="G9" s="665"/>
      <c r="H9" s="666"/>
      <c r="I9" s="665"/>
      <c r="J9" s="666"/>
      <c r="K9" s="667">
        <f>K10+K30+K49+K51+K53+K61</f>
        <v>0</v>
      </c>
      <c r="L9" s="665"/>
      <c r="M9" s="666"/>
    </row>
    <row r="10" spans="1:13" s="649" customFormat="1" ht="15.75" thickBot="1">
      <c r="A10" s="669"/>
      <c r="B10" s="670">
        <v>1</v>
      </c>
      <c r="C10" s="671" t="s">
        <v>56</v>
      </c>
      <c r="D10" s="672"/>
      <c r="E10" s="673"/>
      <c r="F10" s="674"/>
      <c r="G10" s="675"/>
      <c r="H10" s="676"/>
      <c r="I10" s="675"/>
      <c r="J10" s="676"/>
      <c r="K10" s="677">
        <f>SUM(K11:K29)</f>
        <v>0</v>
      </c>
      <c r="L10" s="675"/>
      <c r="M10" s="678"/>
    </row>
    <row r="11" spans="1:13" s="649" customFormat="1">
      <c r="A11" s="679">
        <v>42005</v>
      </c>
      <c r="B11" s="680"/>
      <c r="C11" s="681" t="s">
        <v>558</v>
      </c>
      <c r="D11" s="680" t="s">
        <v>148</v>
      </c>
      <c r="E11" s="682">
        <v>1</v>
      </c>
      <c r="F11" s="683"/>
      <c r="G11" s="684"/>
      <c r="H11" s="685">
        <f>F11+G11</f>
        <v>0</v>
      </c>
      <c r="I11" s="686">
        <f>E11*F11</f>
        <v>0</v>
      </c>
      <c r="J11" s="687">
        <f>E11*G11</f>
        <v>0</v>
      </c>
      <c r="K11" s="685">
        <f>I11+J11</f>
        <v>0</v>
      </c>
      <c r="L11" s="688"/>
      <c r="M11" s="689"/>
    </row>
    <row r="12" spans="1:13" s="649" customFormat="1">
      <c r="A12" s="690"/>
      <c r="B12" s="691"/>
      <c r="C12" s="692" t="s">
        <v>559</v>
      </c>
      <c r="D12" s="693"/>
      <c r="E12" s="694"/>
      <c r="F12" s="695"/>
      <c r="G12" s="685"/>
      <c r="H12" s="685"/>
      <c r="I12" s="686"/>
      <c r="J12" s="687"/>
      <c r="K12" s="685"/>
      <c r="L12" s="696"/>
      <c r="M12" s="697"/>
    </row>
    <row r="13" spans="1:13" s="649" customFormat="1">
      <c r="A13" s="690"/>
      <c r="B13" s="698"/>
      <c r="C13" s="692" t="s">
        <v>560</v>
      </c>
      <c r="D13" s="693"/>
      <c r="E13" s="694"/>
      <c r="F13" s="695"/>
      <c r="G13" s="685"/>
      <c r="H13" s="685"/>
      <c r="I13" s="686"/>
      <c r="J13" s="687"/>
      <c r="K13" s="685"/>
      <c r="L13" s="696"/>
      <c r="M13" s="697"/>
    </row>
    <row r="14" spans="1:13" s="649" customFormat="1">
      <c r="A14" s="690"/>
      <c r="B14" s="699"/>
      <c r="C14" s="692" t="s">
        <v>561</v>
      </c>
      <c r="D14" s="693"/>
      <c r="E14" s="694"/>
      <c r="F14" s="695"/>
      <c r="G14" s="685"/>
      <c r="H14" s="685"/>
      <c r="I14" s="686"/>
      <c r="J14" s="687"/>
      <c r="K14" s="685"/>
      <c r="L14" s="696"/>
      <c r="M14" s="697"/>
    </row>
    <row r="15" spans="1:13" s="649" customFormat="1">
      <c r="A15" s="690"/>
      <c r="B15" s="699"/>
      <c r="C15" s="692" t="s">
        <v>562</v>
      </c>
      <c r="D15" s="693"/>
      <c r="E15" s="694"/>
      <c r="F15" s="695"/>
      <c r="G15" s="685"/>
      <c r="H15" s="685"/>
      <c r="I15" s="686"/>
      <c r="J15" s="687"/>
      <c r="K15" s="685"/>
      <c r="L15" s="696"/>
      <c r="M15" s="697"/>
    </row>
    <row r="16" spans="1:13" s="649" customFormat="1">
      <c r="A16" s="690"/>
      <c r="B16" s="699"/>
      <c r="C16" s="692" t="s">
        <v>563</v>
      </c>
      <c r="D16" s="693"/>
      <c r="E16" s="694"/>
      <c r="F16" s="695"/>
      <c r="G16" s="685"/>
      <c r="H16" s="685"/>
      <c r="I16" s="686"/>
      <c r="J16" s="687"/>
      <c r="K16" s="685"/>
      <c r="L16" s="696"/>
      <c r="M16" s="697"/>
    </row>
    <row r="17" spans="1:13" s="649" customFormat="1">
      <c r="A17" s="690"/>
      <c r="B17" s="699"/>
      <c r="C17" s="692" t="s">
        <v>564</v>
      </c>
      <c r="D17" s="693"/>
      <c r="E17" s="694"/>
      <c r="F17" s="695"/>
      <c r="G17" s="685"/>
      <c r="H17" s="685"/>
      <c r="I17" s="686"/>
      <c r="J17" s="687"/>
      <c r="K17" s="685"/>
      <c r="L17" s="696"/>
      <c r="M17" s="697"/>
    </row>
    <row r="18" spans="1:13" s="649" customFormat="1">
      <c r="A18" s="690"/>
      <c r="B18" s="691"/>
      <c r="C18" s="700" t="s">
        <v>565</v>
      </c>
      <c r="D18" s="693"/>
      <c r="E18" s="694"/>
      <c r="F18" s="695"/>
      <c r="G18" s="685"/>
      <c r="H18" s="685"/>
      <c r="I18" s="686"/>
      <c r="J18" s="687"/>
      <c r="K18" s="685"/>
      <c r="L18" s="696"/>
      <c r="M18" s="697"/>
    </row>
    <row r="19" spans="1:13" s="649" customFormat="1">
      <c r="A19" s="690"/>
      <c r="B19" s="691"/>
      <c r="C19" s="700" t="s">
        <v>566</v>
      </c>
      <c r="D19" s="693"/>
      <c r="E19" s="694"/>
      <c r="F19" s="695"/>
      <c r="G19" s="685"/>
      <c r="H19" s="685"/>
      <c r="I19" s="686"/>
      <c r="J19" s="687"/>
      <c r="K19" s="685"/>
      <c r="L19" s="696"/>
      <c r="M19" s="697"/>
    </row>
    <row r="20" spans="1:13" s="649" customFormat="1">
      <c r="A20" s="690"/>
      <c r="B20" s="691"/>
      <c r="C20" s="700" t="s">
        <v>567</v>
      </c>
      <c r="D20" s="693"/>
      <c r="E20" s="694"/>
      <c r="F20" s="695"/>
      <c r="G20" s="685"/>
      <c r="H20" s="685"/>
      <c r="I20" s="686"/>
      <c r="J20" s="687"/>
      <c r="K20" s="685"/>
      <c r="L20" s="696"/>
      <c r="M20" s="697"/>
    </row>
    <row r="21" spans="1:13" s="649" customFormat="1">
      <c r="A21" s="690"/>
      <c r="B21" s="691"/>
      <c r="C21" s="700" t="s">
        <v>568</v>
      </c>
      <c r="D21" s="693"/>
      <c r="E21" s="694"/>
      <c r="F21" s="695"/>
      <c r="G21" s="685"/>
      <c r="H21" s="685"/>
      <c r="I21" s="686"/>
      <c r="J21" s="687"/>
      <c r="K21" s="685"/>
      <c r="L21" s="696"/>
      <c r="M21" s="697"/>
    </row>
    <row r="22" spans="1:13" s="649" customFormat="1">
      <c r="A22" s="690"/>
      <c r="B22" s="691"/>
      <c r="C22" s="700" t="s">
        <v>569</v>
      </c>
      <c r="D22" s="693"/>
      <c r="E22" s="694"/>
      <c r="F22" s="695"/>
      <c r="G22" s="685"/>
      <c r="H22" s="685"/>
      <c r="I22" s="686"/>
      <c r="J22" s="687"/>
      <c r="K22" s="685"/>
      <c r="L22" s="696"/>
      <c r="M22" s="697"/>
    </row>
    <row r="23" spans="1:13" s="649" customFormat="1">
      <c r="A23" s="690"/>
      <c r="B23" s="691"/>
      <c r="C23" s="700"/>
      <c r="D23" s="693"/>
      <c r="E23" s="694"/>
      <c r="F23" s="695"/>
      <c r="G23" s="685"/>
      <c r="H23" s="685"/>
      <c r="I23" s="686"/>
      <c r="J23" s="687"/>
      <c r="K23" s="685"/>
      <c r="L23" s="696"/>
      <c r="M23" s="697"/>
    </row>
    <row r="24" spans="1:13" s="649" customFormat="1">
      <c r="A24" s="701">
        <v>42036</v>
      </c>
      <c r="B24" s="691"/>
      <c r="C24" s="702" t="s">
        <v>570</v>
      </c>
      <c r="D24" s="693" t="s">
        <v>94</v>
      </c>
      <c r="E24" s="694">
        <v>1</v>
      </c>
      <c r="F24" s="695"/>
      <c r="G24" s="685"/>
      <c r="H24" s="685">
        <f>F24+G24</f>
        <v>0</v>
      </c>
      <c r="I24" s="686">
        <f>E24*F24</f>
        <v>0</v>
      </c>
      <c r="J24" s="687">
        <f>E24*G24</f>
        <v>0</v>
      </c>
      <c r="K24" s="685">
        <f>I24+J24</f>
        <v>0</v>
      </c>
      <c r="L24" s="696"/>
      <c r="M24" s="697"/>
    </row>
    <row r="25" spans="1:13" s="649" customFormat="1">
      <c r="A25" s="690"/>
      <c r="B25" s="691"/>
      <c r="C25" s="700" t="s">
        <v>571</v>
      </c>
      <c r="D25" s="693"/>
      <c r="E25" s="694"/>
      <c r="F25" s="695"/>
      <c r="G25" s="685"/>
      <c r="H25" s="685"/>
      <c r="I25" s="686"/>
      <c r="J25" s="687"/>
      <c r="K25" s="685"/>
      <c r="L25" s="696"/>
      <c r="M25" s="697"/>
    </row>
    <row r="26" spans="1:13" s="713" customFormat="1" ht="30" customHeight="1">
      <c r="A26" s="703"/>
      <c r="B26" s="704"/>
      <c r="C26" s="705" t="s">
        <v>572</v>
      </c>
      <c r="D26" s="693"/>
      <c r="E26" s="706"/>
      <c r="F26" s="707"/>
      <c r="G26" s="708"/>
      <c r="H26" s="708"/>
      <c r="I26" s="709"/>
      <c r="J26" s="710"/>
      <c r="K26" s="708"/>
      <c r="L26" s="711"/>
      <c r="M26" s="712"/>
    </row>
    <row r="27" spans="1:13" s="649" customFormat="1">
      <c r="A27" s="690"/>
      <c r="B27" s="691"/>
      <c r="C27" s="700" t="s">
        <v>573</v>
      </c>
      <c r="D27" s="693"/>
      <c r="E27" s="694"/>
      <c r="F27" s="695"/>
      <c r="G27" s="685"/>
      <c r="H27" s="685"/>
      <c r="I27" s="686"/>
      <c r="J27" s="687"/>
      <c r="K27" s="685"/>
      <c r="L27" s="696"/>
      <c r="M27" s="697"/>
    </row>
    <row r="28" spans="1:13" s="649" customFormat="1">
      <c r="A28" s="690"/>
      <c r="B28" s="691"/>
      <c r="C28" s="700" t="s">
        <v>569</v>
      </c>
      <c r="D28" s="693"/>
      <c r="E28" s="694"/>
      <c r="F28" s="695"/>
      <c r="G28" s="685"/>
      <c r="H28" s="685"/>
      <c r="I28" s="686"/>
      <c r="J28" s="687"/>
      <c r="K28" s="685"/>
      <c r="L28" s="696"/>
      <c r="M28" s="697"/>
    </row>
    <row r="29" spans="1:13" s="649" customFormat="1" ht="15.75" thickBot="1">
      <c r="A29" s="690"/>
      <c r="B29" s="698"/>
      <c r="C29" s="700"/>
      <c r="D29" s="693"/>
      <c r="E29" s="694"/>
      <c r="F29" s="695"/>
      <c r="G29" s="685"/>
      <c r="H29" s="685"/>
      <c r="I29" s="686"/>
      <c r="J29" s="687"/>
      <c r="K29" s="685"/>
      <c r="L29" s="696"/>
      <c r="M29" s="697"/>
    </row>
    <row r="30" spans="1:13" s="649" customFormat="1" ht="15.75" thickBot="1">
      <c r="A30" s="669"/>
      <c r="B30" s="714">
        <v>42006</v>
      </c>
      <c r="C30" s="671" t="s">
        <v>131</v>
      </c>
      <c r="D30" s="672"/>
      <c r="E30" s="673"/>
      <c r="F30" s="675"/>
      <c r="G30" s="675"/>
      <c r="H30" s="715"/>
      <c r="I30" s="716"/>
      <c r="J30" s="715"/>
      <c r="K30" s="677">
        <f>SUM(K31:K48)</f>
        <v>0</v>
      </c>
      <c r="L30" s="716"/>
      <c r="M30" s="717"/>
    </row>
    <row r="31" spans="1:13" s="649" customFormat="1">
      <c r="A31" s="718" t="s">
        <v>132</v>
      </c>
      <c r="B31" s="719"/>
      <c r="C31" s="692" t="s">
        <v>574</v>
      </c>
      <c r="D31" s="720" t="s">
        <v>88</v>
      </c>
      <c r="E31" s="721">
        <v>40</v>
      </c>
      <c r="F31" s="722"/>
      <c r="G31" s="723"/>
      <c r="H31" s="685">
        <f t="shared" ref="H31:H38" si="0">F31+G31</f>
        <v>0</v>
      </c>
      <c r="I31" s="686">
        <f t="shared" ref="I31:I38" si="1">E31*F31</f>
        <v>0</v>
      </c>
      <c r="J31" s="687">
        <f t="shared" ref="J31:J38" si="2">E31*G31</f>
        <v>0</v>
      </c>
      <c r="K31" s="685">
        <f t="shared" ref="K31:K38" si="3">I31+J31</f>
        <v>0</v>
      </c>
      <c r="L31" s="724"/>
      <c r="M31" s="725"/>
    </row>
    <row r="32" spans="1:13" s="649" customFormat="1">
      <c r="A32" s="718" t="s">
        <v>134</v>
      </c>
      <c r="B32" s="719"/>
      <c r="C32" s="692" t="s">
        <v>575</v>
      </c>
      <c r="D32" s="720" t="s">
        <v>88</v>
      </c>
      <c r="E32" s="721">
        <v>40</v>
      </c>
      <c r="F32" s="722"/>
      <c r="G32" s="723"/>
      <c r="H32" s="685">
        <f t="shared" si="0"/>
        <v>0</v>
      </c>
      <c r="I32" s="686">
        <f t="shared" si="1"/>
        <v>0</v>
      </c>
      <c r="J32" s="687">
        <f t="shared" si="2"/>
        <v>0</v>
      </c>
      <c r="K32" s="685">
        <f t="shared" si="3"/>
        <v>0</v>
      </c>
      <c r="L32" s="724"/>
      <c r="M32" s="725"/>
    </row>
    <row r="33" spans="1:13" s="649" customFormat="1">
      <c r="A33" s="718" t="s">
        <v>136</v>
      </c>
      <c r="B33" s="719"/>
      <c r="C33" s="692" t="s">
        <v>576</v>
      </c>
      <c r="D33" s="720" t="s">
        <v>88</v>
      </c>
      <c r="E33" s="721">
        <v>40</v>
      </c>
      <c r="F33" s="722"/>
      <c r="G33" s="723"/>
      <c r="H33" s="685">
        <f t="shared" si="0"/>
        <v>0</v>
      </c>
      <c r="I33" s="686">
        <f t="shared" si="1"/>
        <v>0</v>
      </c>
      <c r="J33" s="687">
        <f t="shared" si="2"/>
        <v>0</v>
      </c>
      <c r="K33" s="685">
        <f t="shared" si="3"/>
        <v>0</v>
      </c>
      <c r="L33" s="724"/>
      <c r="M33" s="725"/>
    </row>
    <row r="34" spans="1:13" s="713" customFormat="1" ht="30" customHeight="1">
      <c r="A34" s="726" t="s">
        <v>138</v>
      </c>
      <c r="B34" s="727"/>
      <c r="C34" s="728" t="s">
        <v>577</v>
      </c>
      <c r="D34" s="720" t="s">
        <v>88</v>
      </c>
      <c r="E34" s="729">
        <v>1</v>
      </c>
      <c r="F34" s="730"/>
      <c r="G34" s="731"/>
      <c r="H34" s="685">
        <f t="shared" si="0"/>
        <v>0</v>
      </c>
      <c r="I34" s="686">
        <f t="shared" si="1"/>
        <v>0</v>
      </c>
      <c r="J34" s="687">
        <f t="shared" si="2"/>
        <v>0</v>
      </c>
      <c r="K34" s="685">
        <f t="shared" si="3"/>
        <v>0</v>
      </c>
      <c r="L34" s="732"/>
      <c r="M34" s="733"/>
    </row>
    <row r="35" spans="1:13" s="649" customFormat="1">
      <c r="A35" s="734" t="s">
        <v>140</v>
      </c>
      <c r="B35" s="735"/>
      <c r="C35" s="700" t="s">
        <v>135</v>
      </c>
      <c r="D35" s="720" t="s">
        <v>88</v>
      </c>
      <c r="E35" s="721">
        <v>1</v>
      </c>
      <c r="F35" s="722"/>
      <c r="G35" s="723"/>
      <c r="H35" s="685">
        <f t="shared" si="0"/>
        <v>0</v>
      </c>
      <c r="I35" s="686">
        <f t="shared" si="1"/>
        <v>0</v>
      </c>
      <c r="J35" s="687">
        <f t="shared" si="2"/>
        <v>0</v>
      </c>
      <c r="K35" s="685">
        <f t="shared" si="3"/>
        <v>0</v>
      </c>
      <c r="L35" s="724"/>
      <c r="M35" s="725"/>
    </row>
    <row r="36" spans="1:13" s="649" customFormat="1">
      <c r="A36" s="734" t="s">
        <v>141</v>
      </c>
      <c r="B36" s="735"/>
      <c r="C36" s="700" t="s">
        <v>578</v>
      </c>
      <c r="D36" s="720" t="s">
        <v>88</v>
      </c>
      <c r="E36" s="721">
        <v>5</v>
      </c>
      <c r="F36" s="722"/>
      <c r="G36" s="723"/>
      <c r="H36" s="685">
        <f>F36+G36</f>
        <v>0</v>
      </c>
      <c r="I36" s="686">
        <f>E36*F36</f>
        <v>0</v>
      </c>
      <c r="J36" s="687">
        <f>E36*G36</f>
        <v>0</v>
      </c>
      <c r="K36" s="685">
        <f>I36+J36</f>
        <v>0</v>
      </c>
      <c r="L36" s="724"/>
      <c r="M36" s="725"/>
    </row>
    <row r="37" spans="1:13" s="649" customFormat="1">
      <c r="A37" s="718" t="s">
        <v>143</v>
      </c>
      <c r="B37" s="736"/>
      <c r="C37" s="700" t="s">
        <v>579</v>
      </c>
      <c r="D37" s="720" t="s">
        <v>94</v>
      </c>
      <c r="E37" s="721">
        <v>1</v>
      </c>
      <c r="F37" s="722"/>
      <c r="G37" s="723"/>
      <c r="H37" s="685">
        <f t="shared" si="0"/>
        <v>0</v>
      </c>
      <c r="I37" s="686">
        <f t="shared" si="1"/>
        <v>0</v>
      </c>
      <c r="J37" s="687">
        <f t="shared" si="2"/>
        <v>0</v>
      </c>
      <c r="K37" s="685">
        <f t="shared" si="3"/>
        <v>0</v>
      </c>
      <c r="L37" s="724"/>
      <c r="M37" s="725"/>
    </row>
    <row r="38" spans="1:13" s="649" customFormat="1">
      <c r="A38" s="718" t="s">
        <v>146</v>
      </c>
      <c r="B38" s="736"/>
      <c r="C38" s="700" t="s">
        <v>93</v>
      </c>
      <c r="D38" s="720" t="s">
        <v>148</v>
      </c>
      <c r="E38" s="721">
        <v>1</v>
      </c>
      <c r="F38" s="722"/>
      <c r="G38" s="723"/>
      <c r="H38" s="685">
        <f t="shared" si="0"/>
        <v>0</v>
      </c>
      <c r="I38" s="686">
        <f t="shared" si="1"/>
        <v>0</v>
      </c>
      <c r="J38" s="687">
        <f t="shared" si="2"/>
        <v>0</v>
      </c>
      <c r="K38" s="685">
        <f t="shared" si="3"/>
        <v>0</v>
      </c>
      <c r="L38" s="724"/>
      <c r="M38" s="725"/>
    </row>
    <row r="39" spans="1:13" s="649" customFormat="1" ht="15.75" thickBot="1">
      <c r="A39" s="718"/>
      <c r="B39" s="736"/>
      <c r="C39" s="700"/>
      <c r="D39" s="720"/>
      <c r="E39" s="721"/>
      <c r="F39" s="722"/>
      <c r="G39" s="723"/>
      <c r="H39" s="685"/>
      <c r="I39" s="686"/>
      <c r="J39" s="687"/>
      <c r="K39" s="685"/>
      <c r="L39" s="724"/>
      <c r="M39" s="725"/>
    </row>
    <row r="40" spans="1:13" s="649" customFormat="1" ht="15.75" thickBot="1">
      <c r="A40" s="737"/>
      <c r="B40" s="714">
        <v>42037</v>
      </c>
      <c r="C40" s="152" t="s">
        <v>580</v>
      </c>
      <c r="D40" s="153"/>
      <c r="E40" s="738"/>
      <c r="F40" s="739"/>
      <c r="G40" s="675"/>
      <c r="H40" s="740"/>
      <c r="I40" s="716"/>
      <c r="J40" s="740"/>
      <c r="K40" s="740"/>
      <c r="L40" s="716"/>
      <c r="M40" s="717"/>
    </row>
    <row r="41" spans="1:13" s="649" customFormat="1">
      <c r="A41" s="718" t="s">
        <v>285</v>
      </c>
      <c r="B41" s="736"/>
      <c r="C41" s="692" t="s">
        <v>574</v>
      </c>
      <c r="D41" s="720" t="s">
        <v>88</v>
      </c>
      <c r="E41" s="721">
        <v>40</v>
      </c>
      <c r="F41" s="722"/>
      <c r="G41" s="723"/>
      <c r="H41" s="685">
        <f t="shared" ref="H41:H47" si="4">F41+G41</f>
        <v>0</v>
      </c>
      <c r="I41" s="686">
        <f t="shared" ref="I41:I47" si="5">E41*F41</f>
        <v>0</v>
      </c>
      <c r="J41" s="687">
        <f t="shared" ref="J41:J47" si="6">E41*G41</f>
        <v>0</v>
      </c>
      <c r="K41" s="685">
        <f t="shared" ref="K41:K47" si="7">I41+J41</f>
        <v>0</v>
      </c>
      <c r="L41" s="724"/>
      <c r="M41" s="725"/>
    </row>
    <row r="42" spans="1:13" s="649" customFormat="1">
      <c r="A42" s="718" t="s">
        <v>581</v>
      </c>
      <c r="B42" s="719"/>
      <c r="C42" s="692" t="s">
        <v>575</v>
      </c>
      <c r="D42" s="720" t="s">
        <v>88</v>
      </c>
      <c r="E42" s="721">
        <v>20</v>
      </c>
      <c r="F42" s="722"/>
      <c r="G42" s="723"/>
      <c r="H42" s="685">
        <f t="shared" si="4"/>
        <v>0</v>
      </c>
      <c r="I42" s="686">
        <f t="shared" si="5"/>
        <v>0</v>
      </c>
      <c r="J42" s="687">
        <f t="shared" si="6"/>
        <v>0</v>
      </c>
      <c r="K42" s="685">
        <f t="shared" si="7"/>
        <v>0</v>
      </c>
      <c r="L42" s="724"/>
      <c r="M42" s="725"/>
    </row>
    <row r="43" spans="1:13" s="713" customFormat="1" ht="30" customHeight="1">
      <c r="A43" s="726" t="s">
        <v>582</v>
      </c>
      <c r="B43" s="727"/>
      <c r="C43" s="728" t="s">
        <v>577</v>
      </c>
      <c r="D43" s="720" t="s">
        <v>88</v>
      </c>
      <c r="E43" s="729">
        <v>1</v>
      </c>
      <c r="F43" s="730"/>
      <c r="G43" s="731"/>
      <c r="H43" s="685">
        <f t="shared" si="4"/>
        <v>0</v>
      </c>
      <c r="I43" s="686">
        <f t="shared" si="5"/>
        <v>0</v>
      </c>
      <c r="J43" s="687">
        <f t="shared" si="6"/>
        <v>0</v>
      </c>
      <c r="K43" s="685">
        <f t="shared" si="7"/>
        <v>0</v>
      </c>
      <c r="L43" s="732"/>
      <c r="M43" s="733"/>
    </row>
    <row r="44" spans="1:13" s="649" customFormat="1">
      <c r="A44" s="734" t="s">
        <v>583</v>
      </c>
      <c r="B44" s="735"/>
      <c r="C44" s="700" t="s">
        <v>135</v>
      </c>
      <c r="D44" s="720" t="s">
        <v>88</v>
      </c>
      <c r="E44" s="721">
        <v>1</v>
      </c>
      <c r="F44" s="722"/>
      <c r="G44" s="723"/>
      <c r="H44" s="685">
        <f t="shared" si="4"/>
        <v>0</v>
      </c>
      <c r="I44" s="686">
        <f t="shared" si="5"/>
        <v>0</v>
      </c>
      <c r="J44" s="687">
        <f t="shared" si="6"/>
        <v>0</v>
      </c>
      <c r="K44" s="685">
        <f t="shared" si="7"/>
        <v>0</v>
      </c>
      <c r="L44" s="724"/>
      <c r="M44" s="725"/>
    </row>
    <row r="45" spans="1:13" s="649" customFormat="1">
      <c r="A45" s="734" t="s">
        <v>584</v>
      </c>
      <c r="B45" s="735"/>
      <c r="C45" s="700" t="s">
        <v>585</v>
      </c>
      <c r="D45" s="720" t="s">
        <v>88</v>
      </c>
      <c r="E45" s="721">
        <v>5</v>
      </c>
      <c r="F45" s="722"/>
      <c r="G45" s="723"/>
      <c r="H45" s="685">
        <f t="shared" si="4"/>
        <v>0</v>
      </c>
      <c r="I45" s="686">
        <f t="shared" si="5"/>
        <v>0</v>
      </c>
      <c r="J45" s="687">
        <f t="shared" si="6"/>
        <v>0</v>
      </c>
      <c r="K45" s="685">
        <f t="shared" si="7"/>
        <v>0</v>
      </c>
      <c r="L45" s="724"/>
      <c r="M45" s="725"/>
    </row>
    <row r="46" spans="1:13" s="649" customFormat="1">
      <c r="A46" s="718" t="s">
        <v>586</v>
      </c>
      <c r="B46" s="736"/>
      <c r="C46" s="700" t="s">
        <v>587</v>
      </c>
      <c r="D46" s="720" t="s">
        <v>94</v>
      </c>
      <c r="E46" s="721">
        <v>1</v>
      </c>
      <c r="F46" s="722"/>
      <c r="G46" s="723"/>
      <c r="H46" s="685">
        <f>F46+G46</f>
        <v>0</v>
      </c>
      <c r="I46" s="686">
        <f>E46*F46</f>
        <v>0</v>
      </c>
      <c r="J46" s="687">
        <f>E46*G46</f>
        <v>0</v>
      </c>
      <c r="K46" s="685">
        <f>I46+J46</f>
        <v>0</v>
      </c>
      <c r="L46" s="724"/>
      <c r="M46" s="725"/>
    </row>
    <row r="47" spans="1:13" s="649" customFormat="1">
      <c r="A47" s="718" t="s">
        <v>588</v>
      </c>
      <c r="B47" s="736"/>
      <c r="C47" s="700" t="s">
        <v>589</v>
      </c>
      <c r="D47" s="720" t="s">
        <v>94</v>
      </c>
      <c r="E47" s="721">
        <v>1</v>
      </c>
      <c r="F47" s="722"/>
      <c r="G47" s="723"/>
      <c r="H47" s="685">
        <f t="shared" si="4"/>
        <v>0</v>
      </c>
      <c r="I47" s="686">
        <f t="shared" si="5"/>
        <v>0</v>
      </c>
      <c r="J47" s="687">
        <f t="shared" si="6"/>
        <v>0</v>
      </c>
      <c r="K47" s="685">
        <f t="shared" si="7"/>
        <v>0</v>
      </c>
      <c r="L47" s="724"/>
      <c r="M47" s="725"/>
    </row>
    <row r="48" spans="1:13" s="649" customFormat="1" ht="15.75" thickBot="1">
      <c r="A48" s="718"/>
      <c r="B48" s="736"/>
      <c r="C48" s="700"/>
      <c r="D48" s="720"/>
      <c r="E48" s="721"/>
      <c r="F48" s="722"/>
      <c r="G48" s="723"/>
      <c r="H48" s="723"/>
      <c r="I48" s="741"/>
      <c r="J48" s="742"/>
      <c r="K48" s="723"/>
      <c r="L48" s="724"/>
      <c r="M48" s="725"/>
    </row>
    <row r="49" spans="1:13" s="649" customFormat="1" ht="15.75" thickBot="1">
      <c r="A49" s="737"/>
      <c r="B49" s="670">
        <v>3</v>
      </c>
      <c r="C49" s="152" t="s">
        <v>152</v>
      </c>
      <c r="D49" s="153"/>
      <c r="E49" s="738"/>
      <c r="F49" s="739"/>
      <c r="G49" s="675"/>
      <c r="H49" s="740"/>
      <c r="I49" s="716"/>
      <c r="J49" s="740"/>
      <c r="K49" s="740"/>
      <c r="L49" s="716"/>
      <c r="M49" s="717"/>
    </row>
    <row r="50" spans="1:13" s="649" customFormat="1" ht="15.75" thickBot="1">
      <c r="A50" s="743"/>
      <c r="B50" s="744"/>
      <c r="C50" s="745"/>
      <c r="D50" s="744"/>
      <c r="E50" s="746"/>
      <c r="F50" s="747"/>
      <c r="G50" s="748"/>
      <c r="H50" s="748"/>
      <c r="I50" s="749"/>
      <c r="J50" s="750"/>
      <c r="K50" s="751"/>
      <c r="L50" s="752"/>
      <c r="M50" s="753"/>
    </row>
    <row r="51" spans="1:13" s="649" customFormat="1" ht="15.75" thickBot="1">
      <c r="A51" s="737"/>
      <c r="B51" s="670">
        <v>4</v>
      </c>
      <c r="C51" s="152" t="s">
        <v>153</v>
      </c>
      <c r="D51" s="153"/>
      <c r="E51" s="738"/>
      <c r="F51" s="739"/>
      <c r="G51" s="675"/>
      <c r="H51" s="740"/>
      <c r="I51" s="716"/>
      <c r="J51" s="740"/>
      <c r="K51" s="740"/>
      <c r="L51" s="716"/>
      <c r="M51" s="717"/>
    </row>
    <row r="52" spans="1:13" s="649" customFormat="1" ht="15.75" thickBot="1">
      <c r="A52" s="754"/>
      <c r="B52" s="755"/>
      <c r="C52" s="756"/>
      <c r="D52" s="757"/>
      <c r="E52" s="758"/>
      <c r="F52" s="759"/>
      <c r="G52" s="748"/>
      <c r="H52" s="748"/>
      <c r="I52" s="749"/>
      <c r="J52" s="750"/>
      <c r="K52" s="751"/>
      <c r="L52" s="752"/>
      <c r="M52" s="753"/>
    </row>
    <row r="53" spans="1:13" ht="15.75" thickBot="1">
      <c r="A53" s="737"/>
      <c r="B53" s="670">
        <v>5</v>
      </c>
      <c r="C53" s="152" t="s">
        <v>154</v>
      </c>
      <c r="D53" s="153"/>
      <c r="E53" s="738"/>
      <c r="F53" s="739"/>
      <c r="G53" s="675"/>
      <c r="H53" s="740"/>
      <c r="I53" s="716"/>
      <c r="J53" s="740"/>
      <c r="K53" s="677">
        <f>SUM(K54:K60)</f>
        <v>0</v>
      </c>
      <c r="L53" s="716"/>
      <c r="M53" s="717"/>
    </row>
    <row r="54" spans="1:13">
      <c r="A54" s="761">
        <v>42009</v>
      </c>
      <c r="B54" s="755"/>
      <c r="C54" s="762" t="s">
        <v>590</v>
      </c>
      <c r="D54" s="763" t="s">
        <v>100</v>
      </c>
      <c r="E54" s="746">
        <v>1</v>
      </c>
      <c r="F54" s="747"/>
      <c r="G54" s="748"/>
      <c r="H54" s="685">
        <f t="shared" ref="H54:H59" si="8">F54+G54</f>
        <v>0</v>
      </c>
      <c r="I54" s="686">
        <f t="shared" ref="I54:I59" si="9">E54*F54</f>
        <v>0</v>
      </c>
      <c r="J54" s="687">
        <f t="shared" ref="J54:J59" si="10">E54*G54</f>
        <v>0</v>
      </c>
      <c r="K54" s="685">
        <f t="shared" ref="K54:K59" si="11">I54+J54</f>
        <v>0</v>
      </c>
      <c r="L54" s="764"/>
      <c r="M54" s="753"/>
    </row>
    <row r="55" spans="1:13">
      <c r="A55" s="765">
        <v>42040</v>
      </c>
      <c r="B55" s="755"/>
      <c r="C55" s="766" t="s">
        <v>150</v>
      </c>
      <c r="D55" s="720" t="s">
        <v>94</v>
      </c>
      <c r="E55" s="721">
        <v>1</v>
      </c>
      <c r="F55" s="767"/>
      <c r="G55" s="723"/>
      <c r="H55" s="685">
        <f t="shared" si="8"/>
        <v>0</v>
      </c>
      <c r="I55" s="686">
        <f t="shared" si="9"/>
        <v>0</v>
      </c>
      <c r="J55" s="687">
        <f t="shared" si="10"/>
        <v>0</v>
      </c>
      <c r="K55" s="685">
        <f t="shared" si="11"/>
        <v>0</v>
      </c>
      <c r="L55" s="724"/>
      <c r="M55" s="725"/>
    </row>
    <row r="56" spans="1:13">
      <c r="A56" s="765">
        <v>42068</v>
      </c>
      <c r="B56" s="755"/>
      <c r="C56" s="766" t="s">
        <v>591</v>
      </c>
      <c r="D56" s="720" t="s">
        <v>100</v>
      </c>
      <c r="E56" s="721">
        <v>1</v>
      </c>
      <c r="F56" s="767"/>
      <c r="G56" s="723"/>
      <c r="H56" s="685">
        <f t="shared" si="8"/>
        <v>0</v>
      </c>
      <c r="I56" s="686">
        <f t="shared" si="9"/>
        <v>0</v>
      </c>
      <c r="J56" s="687">
        <f t="shared" si="10"/>
        <v>0</v>
      </c>
      <c r="K56" s="685">
        <f t="shared" si="11"/>
        <v>0</v>
      </c>
      <c r="L56" s="724"/>
      <c r="M56" s="725"/>
    </row>
    <row r="57" spans="1:13">
      <c r="A57" s="765">
        <v>42099</v>
      </c>
      <c r="B57" s="755"/>
      <c r="C57" s="766" t="s">
        <v>592</v>
      </c>
      <c r="D57" s="720" t="s">
        <v>100</v>
      </c>
      <c r="E57" s="721">
        <v>1</v>
      </c>
      <c r="F57" s="767"/>
      <c r="G57" s="723"/>
      <c r="H57" s="685">
        <f t="shared" si="8"/>
        <v>0</v>
      </c>
      <c r="I57" s="686">
        <f t="shared" si="9"/>
        <v>0</v>
      </c>
      <c r="J57" s="687">
        <f t="shared" si="10"/>
        <v>0</v>
      </c>
      <c r="K57" s="685">
        <f t="shared" si="11"/>
        <v>0</v>
      </c>
      <c r="L57" s="724"/>
      <c r="M57" s="725"/>
    </row>
    <row r="58" spans="1:13">
      <c r="A58" s="765">
        <v>42129</v>
      </c>
      <c r="B58" s="755"/>
      <c r="C58" s="768" t="s">
        <v>593</v>
      </c>
      <c r="D58" s="769" t="s">
        <v>100</v>
      </c>
      <c r="E58" s="721">
        <v>1</v>
      </c>
      <c r="F58" s="767"/>
      <c r="G58" s="723"/>
      <c r="H58" s="685">
        <f t="shared" si="8"/>
        <v>0</v>
      </c>
      <c r="I58" s="686">
        <f t="shared" si="9"/>
        <v>0</v>
      </c>
      <c r="J58" s="687">
        <f t="shared" si="10"/>
        <v>0</v>
      </c>
      <c r="K58" s="685">
        <f t="shared" si="11"/>
        <v>0</v>
      </c>
      <c r="L58" s="724"/>
      <c r="M58" s="725"/>
    </row>
    <row r="59" spans="1:13">
      <c r="A59" s="765">
        <v>42160</v>
      </c>
      <c r="B59" s="755"/>
      <c r="C59" s="768" t="s">
        <v>594</v>
      </c>
      <c r="D59" s="769" t="s">
        <v>100</v>
      </c>
      <c r="E59" s="721">
        <v>5</v>
      </c>
      <c r="F59" s="767"/>
      <c r="G59" s="723"/>
      <c r="H59" s="685">
        <f t="shared" si="8"/>
        <v>0</v>
      </c>
      <c r="I59" s="686">
        <f t="shared" si="9"/>
        <v>0</v>
      </c>
      <c r="J59" s="687">
        <f t="shared" si="10"/>
        <v>0</v>
      </c>
      <c r="K59" s="685">
        <f t="shared" si="11"/>
        <v>0</v>
      </c>
      <c r="L59" s="724"/>
      <c r="M59" s="725"/>
    </row>
    <row r="60" spans="1:13" ht="15.75" thickBot="1">
      <c r="A60" s="770"/>
      <c r="B60" s="769"/>
      <c r="C60" s="768"/>
      <c r="D60" s="769"/>
      <c r="E60" s="771"/>
      <c r="F60" s="767"/>
      <c r="G60" s="723"/>
      <c r="H60" s="723"/>
      <c r="I60" s="741"/>
      <c r="J60" s="723"/>
      <c r="K60" s="772"/>
      <c r="L60" s="724"/>
      <c r="M60" s="725"/>
    </row>
    <row r="61" spans="1:13" ht="15.75" thickBot="1">
      <c r="A61" s="737"/>
      <c r="B61" s="670">
        <v>6</v>
      </c>
      <c r="C61" s="152" t="s">
        <v>187</v>
      </c>
      <c r="D61" s="153"/>
      <c r="E61" s="738"/>
      <c r="F61" s="739"/>
      <c r="G61" s="675"/>
      <c r="H61" s="740"/>
      <c r="I61" s="716"/>
      <c r="J61" s="740"/>
      <c r="K61" s="677">
        <f>SUM(K62:K71)</f>
        <v>0</v>
      </c>
      <c r="L61" s="716"/>
      <c r="M61" s="717"/>
    </row>
    <row r="62" spans="1:13">
      <c r="A62" s="773">
        <v>42010</v>
      </c>
      <c r="B62" s="774"/>
      <c r="C62" s="762" t="s">
        <v>595</v>
      </c>
      <c r="D62" s="775" t="s">
        <v>148</v>
      </c>
      <c r="E62" s="776">
        <v>1</v>
      </c>
      <c r="F62" s="777"/>
      <c r="G62" s="748"/>
      <c r="H62" s="685">
        <f t="shared" ref="H62:H70" si="12">F62+G62</f>
        <v>0</v>
      </c>
      <c r="I62" s="686">
        <f t="shared" ref="I62:I70" si="13">E62*F62</f>
        <v>0</v>
      </c>
      <c r="J62" s="687">
        <f t="shared" ref="J62:J70" si="14">E62*G62</f>
        <v>0</v>
      </c>
      <c r="K62" s="685">
        <f t="shared" ref="K62:K70" si="15">I62+J62</f>
        <v>0</v>
      </c>
      <c r="L62" s="764"/>
      <c r="M62" s="753"/>
    </row>
    <row r="63" spans="1:13">
      <c r="A63" s="765">
        <v>42041</v>
      </c>
      <c r="B63" s="755"/>
      <c r="C63" s="766" t="s">
        <v>596</v>
      </c>
      <c r="D63" s="720" t="s">
        <v>148</v>
      </c>
      <c r="E63" s="721">
        <v>1</v>
      </c>
      <c r="F63" s="767"/>
      <c r="G63" s="723"/>
      <c r="H63" s="685">
        <f t="shared" si="12"/>
        <v>0</v>
      </c>
      <c r="I63" s="686">
        <f t="shared" si="13"/>
        <v>0</v>
      </c>
      <c r="J63" s="687">
        <f t="shared" si="14"/>
        <v>0</v>
      </c>
      <c r="K63" s="685">
        <f t="shared" si="15"/>
        <v>0</v>
      </c>
      <c r="L63" s="724"/>
      <c r="M63" s="725"/>
    </row>
    <row r="64" spans="1:13">
      <c r="A64" s="765">
        <v>42069</v>
      </c>
      <c r="B64" s="755"/>
      <c r="C64" s="766" t="s">
        <v>597</v>
      </c>
      <c r="D64" s="720" t="s">
        <v>148</v>
      </c>
      <c r="E64" s="721">
        <v>1</v>
      </c>
      <c r="F64" s="767"/>
      <c r="G64" s="723"/>
      <c r="H64" s="685">
        <f t="shared" si="12"/>
        <v>0</v>
      </c>
      <c r="I64" s="686">
        <f t="shared" si="13"/>
        <v>0</v>
      </c>
      <c r="J64" s="687">
        <f t="shared" si="14"/>
        <v>0</v>
      </c>
      <c r="K64" s="685">
        <f t="shared" si="15"/>
        <v>0</v>
      </c>
      <c r="L64" s="724"/>
      <c r="M64" s="725"/>
    </row>
    <row r="65" spans="1:13">
      <c r="A65" s="765">
        <v>42100</v>
      </c>
      <c r="B65" s="755"/>
      <c r="C65" s="766" t="s">
        <v>598</v>
      </c>
      <c r="D65" s="720" t="s">
        <v>148</v>
      </c>
      <c r="E65" s="721">
        <v>1</v>
      </c>
      <c r="F65" s="767"/>
      <c r="G65" s="723"/>
      <c r="H65" s="685">
        <f t="shared" si="12"/>
        <v>0</v>
      </c>
      <c r="I65" s="686">
        <f t="shared" si="13"/>
        <v>0</v>
      </c>
      <c r="J65" s="687">
        <f t="shared" si="14"/>
        <v>0</v>
      </c>
      <c r="K65" s="685">
        <f t="shared" si="15"/>
        <v>0</v>
      </c>
      <c r="L65" s="724"/>
      <c r="M65" s="725"/>
    </row>
    <row r="66" spans="1:13">
      <c r="A66" s="765">
        <v>42130</v>
      </c>
      <c r="B66" s="755"/>
      <c r="C66" s="766" t="s">
        <v>164</v>
      </c>
      <c r="D66" s="720" t="s">
        <v>148</v>
      </c>
      <c r="E66" s="721">
        <v>1</v>
      </c>
      <c r="F66" s="767"/>
      <c r="G66" s="723"/>
      <c r="H66" s="685">
        <f t="shared" si="12"/>
        <v>0</v>
      </c>
      <c r="I66" s="686">
        <f t="shared" si="13"/>
        <v>0</v>
      </c>
      <c r="J66" s="687">
        <f t="shared" si="14"/>
        <v>0</v>
      </c>
      <c r="K66" s="685">
        <f t="shared" si="15"/>
        <v>0</v>
      </c>
      <c r="L66" s="724"/>
      <c r="M66" s="725"/>
    </row>
    <row r="67" spans="1:13">
      <c r="A67" s="765">
        <v>42161</v>
      </c>
      <c r="B67" s="755"/>
      <c r="C67" s="766" t="s">
        <v>599</v>
      </c>
      <c r="D67" s="720" t="s">
        <v>148</v>
      </c>
      <c r="E67" s="721">
        <v>1</v>
      </c>
      <c r="F67" s="767"/>
      <c r="G67" s="723"/>
      <c r="H67" s="685">
        <f t="shared" si="12"/>
        <v>0</v>
      </c>
      <c r="I67" s="686">
        <f t="shared" si="13"/>
        <v>0</v>
      </c>
      <c r="J67" s="687">
        <f t="shared" si="14"/>
        <v>0</v>
      </c>
      <c r="K67" s="685">
        <f t="shared" si="15"/>
        <v>0</v>
      </c>
      <c r="L67" s="724"/>
      <c r="M67" s="725"/>
    </row>
    <row r="68" spans="1:13">
      <c r="A68" s="765">
        <v>42191</v>
      </c>
      <c r="B68" s="755"/>
      <c r="C68" s="766" t="s">
        <v>600</v>
      </c>
      <c r="D68" s="720" t="s">
        <v>148</v>
      </c>
      <c r="E68" s="721">
        <v>1</v>
      </c>
      <c r="F68" s="767"/>
      <c r="G68" s="723"/>
      <c r="H68" s="685">
        <f t="shared" si="12"/>
        <v>0</v>
      </c>
      <c r="I68" s="686">
        <f t="shared" si="13"/>
        <v>0</v>
      </c>
      <c r="J68" s="687">
        <f t="shared" si="14"/>
        <v>0</v>
      </c>
      <c r="K68" s="685">
        <f t="shared" si="15"/>
        <v>0</v>
      </c>
      <c r="L68" s="724"/>
      <c r="M68" s="725"/>
    </row>
    <row r="69" spans="1:13">
      <c r="A69" s="765">
        <v>42222</v>
      </c>
      <c r="B69" s="755"/>
      <c r="C69" s="768" t="s">
        <v>9</v>
      </c>
      <c r="D69" s="769" t="s">
        <v>148</v>
      </c>
      <c r="E69" s="721">
        <v>1</v>
      </c>
      <c r="F69" s="767"/>
      <c r="G69" s="723"/>
      <c r="H69" s="685">
        <f t="shared" si="12"/>
        <v>0</v>
      </c>
      <c r="I69" s="686">
        <f t="shared" si="13"/>
        <v>0</v>
      </c>
      <c r="J69" s="687">
        <f t="shared" si="14"/>
        <v>0</v>
      </c>
      <c r="K69" s="685">
        <f t="shared" si="15"/>
        <v>0</v>
      </c>
      <c r="L69" s="724"/>
      <c r="M69" s="725"/>
    </row>
    <row r="70" spans="1:13">
      <c r="A70" s="765">
        <v>42253</v>
      </c>
      <c r="B70" s="755"/>
      <c r="C70" s="768" t="s">
        <v>10</v>
      </c>
      <c r="D70" s="769" t="s">
        <v>148</v>
      </c>
      <c r="E70" s="721">
        <v>1</v>
      </c>
      <c r="F70" s="767"/>
      <c r="G70" s="723"/>
      <c r="H70" s="685">
        <f t="shared" si="12"/>
        <v>0</v>
      </c>
      <c r="I70" s="686">
        <f t="shared" si="13"/>
        <v>0</v>
      </c>
      <c r="J70" s="687">
        <f t="shared" si="14"/>
        <v>0</v>
      </c>
      <c r="K70" s="685">
        <f t="shared" si="15"/>
        <v>0</v>
      </c>
      <c r="L70" s="724"/>
      <c r="M70" s="725"/>
    </row>
    <row r="71" spans="1:13" ht="15.75" thickBot="1">
      <c r="A71" s="778"/>
      <c r="B71" s="779"/>
      <c r="C71" s="780"/>
      <c r="D71" s="781"/>
      <c r="E71" s="782"/>
      <c r="F71" s="783"/>
      <c r="G71" s="784"/>
      <c r="H71" s="784"/>
      <c r="I71" s="785"/>
      <c r="J71" s="784"/>
      <c r="K71" s="786"/>
      <c r="L71" s="787"/>
      <c r="M71" s="788"/>
    </row>
  </sheetData>
  <pageMargins left="0.70866141732283472" right="0.70866141732283472" top="0.78740157480314965" bottom="0.78740157480314965" header="0.31496062992125984" footer="0.31496062992125984"/>
  <pageSetup paperSize="256" scale="74" fitToHeight="0" orientation="landscape" r:id="rId1"/>
  <headerFooter>
    <oddFooter>&amp;RStrana &amp;P (&amp;N)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Zeros="0" view="pageBreakPreview" zoomScaleNormal="100" zoomScaleSheetLayoutView="100" workbookViewId="0">
      <pane xSplit="5" ySplit="9" topLeftCell="F18" activePane="bottomRight" state="frozen"/>
      <selection pane="topRight" activeCell="F1" sqref="F1"/>
      <selection pane="bottomLeft" activeCell="A10" sqref="A10"/>
      <selection pane="bottomRight" activeCell="F11" sqref="F11:G30"/>
    </sheetView>
  </sheetViews>
  <sheetFormatPr defaultColWidth="9" defaultRowHeight="11.25"/>
  <cols>
    <col min="1" max="1" width="3.28515625" style="504" customWidth="1"/>
    <col min="2" max="2" width="8.7109375" style="505" customWidth="1"/>
    <col min="3" max="3" width="50.7109375" style="505" customWidth="1"/>
    <col min="4" max="4" width="4.7109375" style="506" customWidth="1"/>
    <col min="5" max="5" width="8.7109375" style="507" customWidth="1"/>
    <col min="6" max="11" width="12.7109375" style="508" customWidth="1"/>
    <col min="12" max="12" width="8.140625" style="509" customWidth="1"/>
    <col min="13" max="13" width="11" style="507" customWidth="1"/>
    <col min="14" max="14" width="4.7109375" style="510" customWidth="1"/>
    <col min="15" max="15" width="9" style="617"/>
    <col min="16" max="256" width="9" style="510"/>
    <col min="257" max="257" width="3.28515625" style="510" customWidth="1"/>
    <col min="258" max="258" width="8.7109375" style="510" customWidth="1"/>
    <col min="259" max="259" width="50.7109375" style="510" customWidth="1"/>
    <col min="260" max="260" width="4.7109375" style="510" customWidth="1"/>
    <col min="261" max="261" width="8.7109375" style="510" customWidth="1"/>
    <col min="262" max="267" width="12.7109375" style="510" customWidth="1"/>
    <col min="268" max="268" width="8.140625" style="510" customWidth="1"/>
    <col min="269" max="269" width="11" style="510" customWidth="1"/>
    <col min="270" max="270" width="4.7109375" style="510" customWidth="1"/>
    <col min="271" max="512" width="9" style="510"/>
    <col min="513" max="513" width="3.28515625" style="510" customWidth="1"/>
    <col min="514" max="514" width="8.7109375" style="510" customWidth="1"/>
    <col min="515" max="515" width="50.7109375" style="510" customWidth="1"/>
    <col min="516" max="516" width="4.7109375" style="510" customWidth="1"/>
    <col min="517" max="517" width="8.7109375" style="510" customWidth="1"/>
    <col min="518" max="523" width="12.7109375" style="510" customWidth="1"/>
    <col min="524" max="524" width="8.140625" style="510" customWidth="1"/>
    <col min="525" max="525" width="11" style="510" customWidth="1"/>
    <col min="526" max="526" width="4.7109375" style="510" customWidth="1"/>
    <col min="527" max="768" width="9" style="510"/>
    <col min="769" max="769" width="3.28515625" style="510" customWidth="1"/>
    <col min="770" max="770" width="8.7109375" style="510" customWidth="1"/>
    <col min="771" max="771" width="50.7109375" style="510" customWidth="1"/>
    <col min="772" max="772" width="4.7109375" style="510" customWidth="1"/>
    <col min="773" max="773" width="8.7109375" style="510" customWidth="1"/>
    <col min="774" max="779" width="12.7109375" style="510" customWidth="1"/>
    <col min="780" max="780" width="8.140625" style="510" customWidth="1"/>
    <col min="781" max="781" width="11" style="510" customWidth="1"/>
    <col min="782" max="782" width="4.7109375" style="510" customWidth="1"/>
    <col min="783" max="1024" width="9" style="510"/>
    <col min="1025" max="1025" width="3.28515625" style="510" customWidth="1"/>
    <col min="1026" max="1026" width="8.7109375" style="510" customWidth="1"/>
    <col min="1027" max="1027" width="50.7109375" style="510" customWidth="1"/>
    <col min="1028" max="1028" width="4.7109375" style="510" customWidth="1"/>
    <col min="1029" max="1029" width="8.7109375" style="510" customWidth="1"/>
    <col min="1030" max="1035" width="12.7109375" style="510" customWidth="1"/>
    <col min="1036" max="1036" width="8.140625" style="510" customWidth="1"/>
    <col min="1037" max="1037" width="11" style="510" customWidth="1"/>
    <col min="1038" max="1038" width="4.7109375" style="510" customWidth="1"/>
    <col min="1039" max="1280" width="9" style="510"/>
    <col min="1281" max="1281" width="3.28515625" style="510" customWidth="1"/>
    <col min="1282" max="1282" width="8.7109375" style="510" customWidth="1"/>
    <col min="1283" max="1283" width="50.7109375" style="510" customWidth="1"/>
    <col min="1284" max="1284" width="4.7109375" style="510" customWidth="1"/>
    <col min="1285" max="1285" width="8.7109375" style="510" customWidth="1"/>
    <col min="1286" max="1291" width="12.7109375" style="510" customWidth="1"/>
    <col min="1292" max="1292" width="8.140625" style="510" customWidth="1"/>
    <col min="1293" max="1293" width="11" style="510" customWidth="1"/>
    <col min="1294" max="1294" width="4.7109375" style="510" customWidth="1"/>
    <col min="1295" max="1536" width="9" style="510"/>
    <col min="1537" max="1537" width="3.28515625" style="510" customWidth="1"/>
    <col min="1538" max="1538" width="8.7109375" style="510" customWidth="1"/>
    <col min="1539" max="1539" width="50.7109375" style="510" customWidth="1"/>
    <col min="1540" max="1540" width="4.7109375" style="510" customWidth="1"/>
    <col min="1541" max="1541" width="8.7109375" style="510" customWidth="1"/>
    <col min="1542" max="1547" width="12.7109375" style="510" customWidth="1"/>
    <col min="1548" max="1548" width="8.140625" style="510" customWidth="1"/>
    <col min="1549" max="1549" width="11" style="510" customWidth="1"/>
    <col min="1550" max="1550" width="4.7109375" style="510" customWidth="1"/>
    <col min="1551" max="1792" width="9" style="510"/>
    <col min="1793" max="1793" width="3.28515625" style="510" customWidth="1"/>
    <col min="1794" max="1794" width="8.7109375" style="510" customWidth="1"/>
    <col min="1795" max="1795" width="50.7109375" style="510" customWidth="1"/>
    <col min="1796" max="1796" width="4.7109375" style="510" customWidth="1"/>
    <col min="1797" max="1797" width="8.7109375" style="510" customWidth="1"/>
    <col min="1798" max="1803" width="12.7109375" style="510" customWidth="1"/>
    <col min="1804" max="1804" width="8.140625" style="510" customWidth="1"/>
    <col min="1805" max="1805" width="11" style="510" customWidth="1"/>
    <col min="1806" max="1806" width="4.7109375" style="510" customWidth="1"/>
    <col min="1807" max="2048" width="9" style="510"/>
    <col min="2049" max="2049" width="3.28515625" style="510" customWidth="1"/>
    <col min="2050" max="2050" width="8.7109375" style="510" customWidth="1"/>
    <col min="2051" max="2051" width="50.7109375" style="510" customWidth="1"/>
    <col min="2052" max="2052" width="4.7109375" style="510" customWidth="1"/>
    <col min="2053" max="2053" width="8.7109375" style="510" customWidth="1"/>
    <col min="2054" max="2059" width="12.7109375" style="510" customWidth="1"/>
    <col min="2060" max="2060" width="8.140625" style="510" customWidth="1"/>
    <col min="2061" max="2061" width="11" style="510" customWidth="1"/>
    <col min="2062" max="2062" width="4.7109375" style="510" customWidth="1"/>
    <col min="2063" max="2304" width="9" style="510"/>
    <col min="2305" max="2305" width="3.28515625" style="510" customWidth="1"/>
    <col min="2306" max="2306" width="8.7109375" style="510" customWidth="1"/>
    <col min="2307" max="2307" width="50.7109375" style="510" customWidth="1"/>
    <col min="2308" max="2308" width="4.7109375" style="510" customWidth="1"/>
    <col min="2309" max="2309" width="8.7109375" style="510" customWidth="1"/>
    <col min="2310" max="2315" width="12.7109375" style="510" customWidth="1"/>
    <col min="2316" max="2316" width="8.140625" style="510" customWidth="1"/>
    <col min="2317" max="2317" width="11" style="510" customWidth="1"/>
    <col min="2318" max="2318" width="4.7109375" style="510" customWidth="1"/>
    <col min="2319" max="2560" width="9" style="510"/>
    <col min="2561" max="2561" width="3.28515625" style="510" customWidth="1"/>
    <col min="2562" max="2562" width="8.7109375" style="510" customWidth="1"/>
    <col min="2563" max="2563" width="50.7109375" style="510" customWidth="1"/>
    <col min="2564" max="2564" width="4.7109375" style="510" customWidth="1"/>
    <col min="2565" max="2565" width="8.7109375" style="510" customWidth="1"/>
    <col min="2566" max="2571" width="12.7109375" style="510" customWidth="1"/>
    <col min="2572" max="2572" width="8.140625" style="510" customWidth="1"/>
    <col min="2573" max="2573" width="11" style="510" customWidth="1"/>
    <col min="2574" max="2574" width="4.7109375" style="510" customWidth="1"/>
    <col min="2575" max="2816" width="9" style="510"/>
    <col min="2817" max="2817" width="3.28515625" style="510" customWidth="1"/>
    <col min="2818" max="2818" width="8.7109375" style="510" customWidth="1"/>
    <col min="2819" max="2819" width="50.7109375" style="510" customWidth="1"/>
    <col min="2820" max="2820" width="4.7109375" style="510" customWidth="1"/>
    <col min="2821" max="2821" width="8.7109375" style="510" customWidth="1"/>
    <col min="2822" max="2827" width="12.7109375" style="510" customWidth="1"/>
    <col min="2828" max="2828" width="8.140625" style="510" customWidth="1"/>
    <col min="2829" max="2829" width="11" style="510" customWidth="1"/>
    <col min="2830" max="2830" width="4.7109375" style="510" customWidth="1"/>
    <col min="2831" max="3072" width="9" style="510"/>
    <col min="3073" max="3073" width="3.28515625" style="510" customWidth="1"/>
    <col min="3074" max="3074" width="8.7109375" style="510" customWidth="1"/>
    <col min="3075" max="3075" width="50.7109375" style="510" customWidth="1"/>
    <col min="3076" max="3076" width="4.7109375" style="510" customWidth="1"/>
    <col min="3077" max="3077" width="8.7109375" style="510" customWidth="1"/>
    <col min="3078" max="3083" width="12.7109375" style="510" customWidth="1"/>
    <col min="3084" max="3084" width="8.140625" style="510" customWidth="1"/>
    <col min="3085" max="3085" width="11" style="510" customWidth="1"/>
    <col min="3086" max="3086" width="4.7109375" style="510" customWidth="1"/>
    <col min="3087" max="3328" width="9" style="510"/>
    <col min="3329" max="3329" width="3.28515625" style="510" customWidth="1"/>
    <col min="3330" max="3330" width="8.7109375" style="510" customWidth="1"/>
    <col min="3331" max="3331" width="50.7109375" style="510" customWidth="1"/>
    <col min="3332" max="3332" width="4.7109375" style="510" customWidth="1"/>
    <col min="3333" max="3333" width="8.7109375" style="510" customWidth="1"/>
    <col min="3334" max="3339" width="12.7109375" style="510" customWidth="1"/>
    <col min="3340" max="3340" width="8.140625" style="510" customWidth="1"/>
    <col min="3341" max="3341" width="11" style="510" customWidth="1"/>
    <col min="3342" max="3342" width="4.7109375" style="510" customWidth="1"/>
    <col min="3343" max="3584" width="9" style="510"/>
    <col min="3585" max="3585" width="3.28515625" style="510" customWidth="1"/>
    <col min="3586" max="3586" width="8.7109375" style="510" customWidth="1"/>
    <col min="3587" max="3587" width="50.7109375" style="510" customWidth="1"/>
    <col min="3588" max="3588" width="4.7109375" style="510" customWidth="1"/>
    <col min="3589" max="3589" width="8.7109375" style="510" customWidth="1"/>
    <col min="3590" max="3595" width="12.7109375" style="510" customWidth="1"/>
    <col min="3596" max="3596" width="8.140625" style="510" customWidth="1"/>
    <col min="3597" max="3597" width="11" style="510" customWidth="1"/>
    <col min="3598" max="3598" width="4.7109375" style="510" customWidth="1"/>
    <col min="3599" max="3840" width="9" style="510"/>
    <col min="3841" max="3841" width="3.28515625" style="510" customWidth="1"/>
    <col min="3842" max="3842" width="8.7109375" style="510" customWidth="1"/>
    <col min="3843" max="3843" width="50.7109375" style="510" customWidth="1"/>
    <col min="3844" max="3844" width="4.7109375" style="510" customWidth="1"/>
    <col min="3845" max="3845" width="8.7109375" style="510" customWidth="1"/>
    <col min="3846" max="3851" width="12.7109375" style="510" customWidth="1"/>
    <col min="3852" max="3852" width="8.140625" style="510" customWidth="1"/>
    <col min="3853" max="3853" width="11" style="510" customWidth="1"/>
    <col min="3854" max="3854" width="4.7109375" style="510" customWidth="1"/>
    <col min="3855" max="4096" width="9" style="510"/>
    <col min="4097" max="4097" width="3.28515625" style="510" customWidth="1"/>
    <col min="4098" max="4098" width="8.7109375" style="510" customWidth="1"/>
    <col min="4099" max="4099" width="50.7109375" style="510" customWidth="1"/>
    <col min="4100" max="4100" width="4.7109375" style="510" customWidth="1"/>
    <col min="4101" max="4101" width="8.7109375" style="510" customWidth="1"/>
    <col min="4102" max="4107" width="12.7109375" style="510" customWidth="1"/>
    <col min="4108" max="4108" width="8.140625" style="510" customWidth="1"/>
    <col min="4109" max="4109" width="11" style="510" customWidth="1"/>
    <col min="4110" max="4110" width="4.7109375" style="510" customWidth="1"/>
    <col min="4111" max="4352" width="9" style="510"/>
    <col min="4353" max="4353" width="3.28515625" style="510" customWidth="1"/>
    <col min="4354" max="4354" width="8.7109375" style="510" customWidth="1"/>
    <col min="4355" max="4355" width="50.7109375" style="510" customWidth="1"/>
    <col min="4356" max="4356" width="4.7109375" style="510" customWidth="1"/>
    <col min="4357" max="4357" width="8.7109375" style="510" customWidth="1"/>
    <col min="4358" max="4363" width="12.7109375" style="510" customWidth="1"/>
    <col min="4364" max="4364" width="8.140625" style="510" customWidth="1"/>
    <col min="4365" max="4365" width="11" style="510" customWidth="1"/>
    <col min="4366" max="4366" width="4.7109375" style="510" customWidth="1"/>
    <col min="4367" max="4608" width="9" style="510"/>
    <col min="4609" max="4609" width="3.28515625" style="510" customWidth="1"/>
    <col min="4610" max="4610" width="8.7109375" style="510" customWidth="1"/>
    <col min="4611" max="4611" width="50.7109375" style="510" customWidth="1"/>
    <col min="4612" max="4612" width="4.7109375" style="510" customWidth="1"/>
    <col min="4613" max="4613" width="8.7109375" style="510" customWidth="1"/>
    <col min="4614" max="4619" width="12.7109375" style="510" customWidth="1"/>
    <col min="4620" max="4620" width="8.140625" style="510" customWidth="1"/>
    <col min="4621" max="4621" width="11" style="510" customWidth="1"/>
    <col min="4622" max="4622" width="4.7109375" style="510" customWidth="1"/>
    <col min="4623" max="4864" width="9" style="510"/>
    <col min="4865" max="4865" width="3.28515625" style="510" customWidth="1"/>
    <col min="4866" max="4866" width="8.7109375" style="510" customWidth="1"/>
    <col min="4867" max="4867" width="50.7109375" style="510" customWidth="1"/>
    <col min="4868" max="4868" width="4.7109375" style="510" customWidth="1"/>
    <col min="4869" max="4869" width="8.7109375" style="510" customWidth="1"/>
    <col min="4870" max="4875" width="12.7109375" style="510" customWidth="1"/>
    <col min="4876" max="4876" width="8.140625" style="510" customWidth="1"/>
    <col min="4877" max="4877" width="11" style="510" customWidth="1"/>
    <col min="4878" max="4878" width="4.7109375" style="510" customWidth="1"/>
    <col min="4879" max="5120" width="9" style="510"/>
    <col min="5121" max="5121" width="3.28515625" style="510" customWidth="1"/>
    <col min="5122" max="5122" width="8.7109375" style="510" customWidth="1"/>
    <col min="5123" max="5123" width="50.7109375" style="510" customWidth="1"/>
    <col min="5124" max="5124" width="4.7109375" style="510" customWidth="1"/>
    <col min="5125" max="5125" width="8.7109375" style="510" customWidth="1"/>
    <col min="5126" max="5131" width="12.7109375" style="510" customWidth="1"/>
    <col min="5132" max="5132" width="8.140625" style="510" customWidth="1"/>
    <col min="5133" max="5133" width="11" style="510" customWidth="1"/>
    <col min="5134" max="5134" width="4.7109375" style="510" customWidth="1"/>
    <col min="5135" max="5376" width="9" style="510"/>
    <col min="5377" max="5377" width="3.28515625" style="510" customWidth="1"/>
    <col min="5378" max="5378" width="8.7109375" style="510" customWidth="1"/>
    <col min="5379" max="5379" width="50.7109375" style="510" customWidth="1"/>
    <col min="5380" max="5380" width="4.7109375" style="510" customWidth="1"/>
    <col min="5381" max="5381" width="8.7109375" style="510" customWidth="1"/>
    <col min="5382" max="5387" width="12.7109375" style="510" customWidth="1"/>
    <col min="5388" max="5388" width="8.140625" style="510" customWidth="1"/>
    <col min="5389" max="5389" width="11" style="510" customWidth="1"/>
    <col min="5390" max="5390" width="4.7109375" style="510" customWidth="1"/>
    <col min="5391" max="5632" width="9" style="510"/>
    <col min="5633" max="5633" width="3.28515625" style="510" customWidth="1"/>
    <col min="5634" max="5634" width="8.7109375" style="510" customWidth="1"/>
    <col min="5635" max="5635" width="50.7109375" style="510" customWidth="1"/>
    <col min="5636" max="5636" width="4.7109375" style="510" customWidth="1"/>
    <col min="5637" max="5637" width="8.7109375" style="510" customWidth="1"/>
    <col min="5638" max="5643" width="12.7109375" style="510" customWidth="1"/>
    <col min="5644" max="5644" width="8.140625" style="510" customWidth="1"/>
    <col min="5645" max="5645" width="11" style="510" customWidth="1"/>
    <col min="5646" max="5646" width="4.7109375" style="510" customWidth="1"/>
    <col min="5647" max="5888" width="9" style="510"/>
    <col min="5889" max="5889" width="3.28515625" style="510" customWidth="1"/>
    <col min="5890" max="5890" width="8.7109375" style="510" customWidth="1"/>
    <col min="5891" max="5891" width="50.7109375" style="510" customWidth="1"/>
    <col min="5892" max="5892" width="4.7109375" style="510" customWidth="1"/>
    <col min="5893" max="5893" width="8.7109375" style="510" customWidth="1"/>
    <col min="5894" max="5899" width="12.7109375" style="510" customWidth="1"/>
    <col min="5900" max="5900" width="8.140625" style="510" customWidth="1"/>
    <col min="5901" max="5901" width="11" style="510" customWidth="1"/>
    <col min="5902" max="5902" width="4.7109375" style="510" customWidth="1"/>
    <col min="5903" max="6144" width="9" style="510"/>
    <col min="6145" max="6145" width="3.28515625" style="510" customWidth="1"/>
    <col min="6146" max="6146" width="8.7109375" style="510" customWidth="1"/>
    <col min="6147" max="6147" width="50.7109375" style="510" customWidth="1"/>
    <col min="6148" max="6148" width="4.7109375" style="510" customWidth="1"/>
    <col min="6149" max="6149" width="8.7109375" style="510" customWidth="1"/>
    <col min="6150" max="6155" width="12.7109375" style="510" customWidth="1"/>
    <col min="6156" max="6156" width="8.140625" style="510" customWidth="1"/>
    <col min="6157" max="6157" width="11" style="510" customWidth="1"/>
    <col min="6158" max="6158" width="4.7109375" style="510" customWidth="1"/>
    <col min="6159" max="6400" width="9" style="510"/>
    <col min="6401" max="6401" width="3.28515625" style="510" customWidth="1"/>
    <col min="6402" max="6402" width="8.7109375" style="510" customWidth="1"/>
    <col min="6403" max="6403" width="50.7109375" style="510" customWidth="1"/>
    <col min="6404" max="6404" width="4.7109375" style="510" customWidth="1"/>
    <col min="6405" max="6405" width="8.7109375" style="510" customWidth="1"/>
    <col min="6406" max="6411" width="12.7109375" style="510" customWidth="1"/>
    <col min="6412" max="6412" width="8.140625" style="510" customWidth="1"/>
    <col min="6413" max="6413" width="11" style="510" customWidth="1"/>
    <col min="6414" max="6414" width="4.7109375" style="510" customWidth="1"/>
    <col min="6415" max="6656" width="9" style="510"/>
    <col min="6657" max="6657" width="3.28515625" style="510" customWidth="1"/>
    <col min="6658" max="6658" width="8.7109375" style="510" customWidth="1"/>
    <col min="6659" max="6659" width="50.7109375" style="510" customWidth="1"/>
    <col min="6660" max="6660" width="4.7109375" style="510" customWidth="1"/>
    <col min="6661" max="6661" width="8.7109375" style="510" customWidth="1"/>
    <col min="6662" max="6667" width="12.7109375" style="510" customWidth="1"/>
    <col min="6668" max="6668" width="8.140625" style="510" customWidth="1"/>
    <col min="6669" max="6669" width="11" style="510" customWidth="1"/>
    <col min="6670" max="6670" width="4.7109375" style="510" customWidth="1"/>
    <col min="6671" max="6912" width="9" style="510"/>
    <col min="6913" max="6913" width="3.28515625" style="510" customWidth="1"/>
    <col min="6914" max="6914" width="8.7109375" style="510" customWidth="1"/>
    <col min="6915" max="6915" width="50.7109375" style="510" customWidth="1"/>
    <col min="6916" max="6916" width="4.7109375" style="510" customWidth="1"/>
    <col min="6917" max="6917" width="8.7109375" style="510" customWidth="1"/>
    <col min="6918" max="6923" width="12.7109375" style="510" customWidth="1"/>
    <col min="6924" max="6924" width="8.140625" style="510" customWidth="1"/>
    <col min="6925" max="6925" width="11" style="510" customWidth="1"/>
    <col min="6926" max="6926" width="4.7109375" style="510" customWidth="1"/>
    <col min="6927" max="7168" width="9" style="510"/>
    <col min="7169" max="7169" width="3.28515625" style="510" customWidth="1"/>
    <col min="7170" max="7170" width="8.7109375" style="510" customWidth="1"/>
    <col min="7171" max="7171" width="50.7109375" style="510" customWidth="1"/>
    <col min="7172" max="7172" width="4.7109375" style="510" customWidth="1"/>
    <col min="7173" max="7173" width="8.7109375" style="510" customWidth="1"/>
    <col min="7174" max="7179" width="12.7109375" style="510" customWidth="1"/>
    <col min="7180" max="7180" width="8.140625" style="510" customWidth="1"/>
    <col min="7181" max="7181" width="11" style="510" customWidth="1"/>
    <col min="7182" max="7182" width="4.7109375" style="510" customWidth="1"/>
    <col min="7183" max="7424" width="9" style="510"/>
    <col min="7425" max="7425" width="3.28515625" style="510" customWidth="1"/>
    <col min="7426" max="7426" width="8.7109375" style="510" customWidth="1"/>
    <col min="7427" max="7427" width="50.7109375" style="510" customWidth="1"/>
    <col min="7428" max="7428" width="4.7109375" style="510" customWidth="1"/>
    <col min="7429" max="7429" width="8.7109375" style="510" customWidth="1"/>
    <col min="7430" max="7435" width="12.7109375" style="510" customWidth="1"/>
    <col min="7436" max="7436" width="8.140625" style="510" customWidth="1"/>
    <col min="7437" max="7437" width="11" style="510" customWidth="1"/>
    <col min="7438" max="7438" width="4.7109375" style="510" customWidth="1"/>
    <col min="7439" max="7680" width="9" style="510"/>
    <col min="7681" max="7681" width="3.28515625" style="510" customWidth="1"/>
    <col min="7682" max="7682" width="8.7109375" style="510" customWidth="1"/>
    <col min="7683" max="7683" width="50.7109375" style="510" customWidth="1"/>
    <col min="7684" max="7684" width="4.7109375" style="510" customWidth="1"/>
    <col min="7685" max="7685" width="8.7109375" style="510" customWidth="1"/>
    <col min="7686" max="7691" width="12.7109375" style="510" customWidth="1"/>
    <col min="7692" max="7692" width="8.140625" style="510" customWidth="1"/>
    <col min="7693" max="7693" width="11" style="510" customWidth="1"/>
    <col min="7694" max="7694" width="4.7109375" style="510" customWidth="1"/>
    <col min="7695" max="7936" width="9" style="510"/>
    <col min="7937" max="7937" width="3.28515625" style="510" customWidth="1"/>
    <col min="7938" max="7938" width="8.7109375" style="510" customWidth="1"/>
    <col min="7939" max="7939" width="50.7109375" style="510" customWidth="1"/>
    <col min="7940" max="7940" width="4.7109375" style="510" customWidth="1"/>
    <col min="7941" max="7941" width="8.7109375" style="510" customWidth="1"/>
    <col min="7942" max="7947" width="12.7109375" style="510" customWidth="1"/>
    <col min="7948" max="7948" width="8.140625" style="510" customWidth="1"/>
    <col min="7949" max="7949" width="11" style="510" customWidth="1"/>
    <col min="7950" max="7950" width="4.7109375" style="510" customWidth="1"/>
    <col min="7951" max="8192" width="9" style="510"/>
    <col min="8193" max="8193" width="3.28515625" style="510" customWidth="1"/>
    <col min="8194" max="8194" width="8.7109375" style="510" customWidth="1"/>
    <col min="8195" max="8195" width="50.7109375" style="510" customWidth="1"/>
    <col min="8196" max="8196" width="4.7109375" style="510" customWidth="1"/>
    <col min="8197" max="8197" width="8.7109375" style="510" customWidth="1"/>
    <col min="8198" max="8203" width="12.7109375" style="510" customWidth="1"/>
    <col min="8204" max="8204" width="8.140625" style="510" customWidth="1"/>
    <col min="8205" max="8205" width="11" style="510" customWidth="1"/>
    <col min="8206" max="8206" width="4.7109375" style="510" customWidth="1"/>
    <col min="8207" max="8448" width="9" style="510"/>
    <col min="8449" max="8449" width="3.28515625" style="510" customWidth="1"/>
    <col min="8450" max="8450" width="8.7109375" style="510" customWidth="1"/>
    <col min="8451" max="8451" width="50.7109375" style="510" customWidth="1"/>
    <col min="8452" max="8452" width="4.7109375" style="510" customWidth="1"/>
    <col min="8453" max="8453" width="8.7109375" style="510" customWidth="1"/>
    <col min="8454" max="8459" width="12.7109375" style="510" customWidth="1"/>
    <col min="8460" max="8460" width="8.140625" style="510" customWidth="1"/>
    <col min="8461" max="8461" width="11" style="510" customWidth="1"/>
    <col min="8462" max="8462" width="4.7109375" style="510" customWidth="1"/>
    <col min="8463" max="8704" width="9" style="510"/>
    <col min="8705" max="8705" width="3.28515625" style="510" customWidth="1"/>
    <col min="8706" max="8706" width="8.7109375" style="510" customWidth="1"/>
    <col min="8707" max="8707" width="50.7109375" style="510" customWidth="1"/>
    <col min="8708" max="8708" width="4.7109375" style="510" customWidth="1"/>
    <col min="8709" max="8709" width="8.7109375" style="510" customWidth="1"/>
    <col min="8710" max="8715" width="12.7109375" style="510" customWidth="1"/>
    <col min="8716" max="8716" width="8.140625" style="510" customWidth="1"/>
    <col min="8717" max="8717" width="11" style="510" customWidth="1"/>
    <col min="8718" max="8718" width="4.7109375" style="510" customWidth="1"/>
    <col min="8719" max="8960" width="9" style="510"/>
    <col min="8961" max="8961" width="3.28515625" style="510" customWidth="1"/>
    <col min="8962" max="8962" width="8.7109375" style="510" customWidth="1"/>
    <col min="8963" max="8963" width="50.7109375" style="510" customWidth="1"/>
    <col min="8964" max="8964" width="4.7109375" style="510" customWidth="1"/>
    <col min="8965" max="8965" width="8.7109375" style="510" customWidth="1"/>
    <col min="8966" max="8971" width="12.7109375" style="510" customWidth="1"/>
    <col min="8972" max="8972" width="8.140625" style="510" customWidth="1"/>
    <col min="8973" max="8973" width="11" style="510" customWidth="1"/>
    <col min="8974" max="8974" width="4.7109375" style="510" customWidth="1"/>
    <col min="8975" max="9216" width="9" style="510"/>
    <col min="9217" max="9217" width="3.28515625" style="510" customWidth="1"/>
    <col min="9218" max="9218" width="8.7109375" style="510" customWidth="1"/>
    <col min="9219" max="9219" width="50.7109375" style="510" customWidth="1"/>
    <col min="9220" max="9220" width="4.7109375" style="510" customWidth="1"/>
    <col min="9221" max="9221" width="8.7109375" style="510" customWidth="1"/>
    <col min="9222" max="9227" width="12.7109375" style="510" customWidth="1"/>
    <col min="9228" max="9228" width="8.140625" style="510" customWidth="1"/>
    <col min="9229" max="9229" width="11" style="510" customWidth="1"/>
    <col min="9230" max="9230" width="4.7109375" style="510" customWidth="1"/>
    <col min="9231" max="9472" width="9" style="510"/>
    <col min="9473" max="9473" width="3.28515625" style="510" customWidth="1"/>
    <col min="9474" max="9474" width="8.7109375" style="510" customWidth="1"/>
    <col min="9475" max="9475" width="50.7109375" style="510" customWidth="1"/>
    <col min="9476" max="9476" width="4.7109375" style="510" customWidth="1"/>
    <col min="9477" max="9477" width="8.7109375" style="510" customWidth="1"/>
    <col min="9478" max="9483" width="12.7109375" style="510" customWidth="1"/>
    <col min="9484" max="9484" width="8.140625" style="510" customWidth="1"/>
    <col min="9485" max="9485" width="11" style="510" customWidth="1"/>
    <col min="9486" max="9486" width="4.7109375" style="510" customWidth="1"/>
    <col min="9487" max="9728" width="9" style="510"/>
    <col min="9729" max="9729" width="3.28515625" style="510" customWidth="1"/>
    <col min="9730" max="9730" width="8.7109375" style="510" customWidth="1"/>
    <col min="9731" max="9731" width="50.7109375" style="510" customWidth="1"/>
    <col min="9732" max="9732" width="4.7109375" style="510" customWidth="1"/>
    <col min="9733" max="9733" width="8.7109375" style="510" customWidth="1"/>
    <col min="9734" max="9739" width="12.7109375" style="510" customWidth="1"/>
    <col min="9740" max="9740" width="8.140625" style="510" customWidth="1"/>
    <col min="9741" max="9741" width="11" style="510" customWidth="1"/>
    <col min="9742" max="9742" width="4.7109375" style="510" customWidth="1"/>
    <col min="9743" max="9984" width="9" style="510"/>
    <col min="9985" max="9985" width="3.28515625" style="510" customWidth="1"/>
    <col min="9986" max="9986" width="8.7109375" style="510" customWidth="1"/>
    <col min="9987" max="9987" width="50.7109375" style="510" customWidth="1"/>
    <col min="9988" max="9988" width="4.7109375" style="510" customWidth="1"/>
    <col min="9989" max="9989" width="8.7109375" style="510" customWidth="1"/>
    <col min="9990" max="9995" width="12.7109375" style="510" customWidth="1"/>
    <col min="9996" max="9996" width="8.140625" style="510" customWidth="1"/>
    <col min="9997" max="9997" width="11" style="510" customWidth="1"/>
    <col min="9998" max="9998" width="4.7109375" style="510" customWidth="1"/>
    <col min="9999" max="10240" width="9" style="510"/>
    <col min="10241" max="10241" width="3.28515625" style="510" customWidth="1"/>
    <col min="10242" max="10242" width="8.7109375" style="510" customWidth="1"/>
    <col min="10243" max="10243" width="50.7109375" style="510" customWidth="1"/>
    <col min="10244" max="10244" width="4.7109375" style="510" customWidth="1"/>
    <col min="10245" max="10245" width="8.7109375" style="510" customWidth="1"/>
    <col min="10246" max="10251" width="12.7109375" style="510" customWidth="1"/>
    <col min="10252" max="10252" width="8.140625" style="510" customWidth="1"/>
    <col min="10253" max="10253" width="11" style="510" customWidth="1"/>
    <col min="10254" max="10254" width="4.7109375" style="510" customWidth="1"/>
    <col min="10255" max="10496" width="9" style="510"/>
    <col min="10497" max="10497" width="3.28515625" style="510" customWidth="1"/>
    <col min="10498" max="10498" width="8.7109375" style="510" customWidth="1"/>
    <col min="10499" max="10499" width="50.7109375" style="510" customWidth="1"/>
    <col min="10500" max="10500" width="4.7109375" style="510" customWidth="1"/>
    <col min="10501" max="10501" width="8.7109375" style="510" customWidth="1"/>
    <col min="10502" max="10507" width="12.7109375" style="510" customWidth="1"/>
    <col min="10508" max="10508" width="8.140625" style="510" customWidth="1"/>
    <col min="10509" max="10509" width="11" style="510" customWidth="1"/>
    <col min="10510" max="10510" width="4.7109375" style="510" customWidth="1"/>
    <col min="10511" max="10752" width="9" style="510"/>
    <col min="10753" max="10753" width="3.28515625" style="510" customWidth="1"/>
    <col min="10754" max="10754" width="8.7109375" style="510" customWidth="1"/>
    <col min="10755" max="10755" width="50.7109375" style="510" customWidth="1"/>
    <col min="10756" max="10756" width="4.7109375" style="510" customWidth="1"/>
    <col min="10757" max="10757" width="8.7109375" style="510" customWidth="1"/>
    <col min="10758" max="10763" width="12.7109375" style="510" customWidth="1"/>
    <col min="10764" max="10764" width="8.140625" style="510" customWidth="1"/>
    <col min="10765" max="10765" width="11" style="510" customWidth="1"/>
    <col min="10766" max="10766" width="4.7109375" style="510" customWidth="1"/>
    <col min="10767" max="11008" width="9" style="510"/>
    <col min="11009" max="11009" width="3.28515625" style="510" customWidth="1"/>
    <col min="11010" max="11010" width="8.7109375" style="510" customWidth="1"/>
    <col min="11011" max="11011" width="50.7109375" style="510" customWidth="1"/>
    <col min="11012" max="11012" width="4.7109375" style="510" customWidth="1"/>
    <col min="11013" max="11013" width="8.7109375" style="510" customWidth="1"/>
    <col min="11014" max="11019" width="12.7109375" style="510" customWidth="1"/>
    <col min="11020" max="11020" width="8.140625" style="510" customWidth="1"/>
    <col min="11021" max="11021" width="11" style="510" customWidth="1"/>
    <col min="11022" max="11022" width="4.7109375" style="510" customWidth="1"/>
    <col min="11023" max="11264" width="9" style="510"/>
    <col min="11265" max="11265" width="3.28515625" style="510" customWidth="1"/>
    <col min="11266" max="11266" width="8.7109375" style="510" customWidth="1"/>
    <col min="11267" max="11267" width="50.7109375" style="510" customWidth="1"/>
    <col min="11268" max="11268" width="4.7109375" style="510" customWidth="1"/>
    <col min="11269" max="11269" width="8.7109375" style="510" customWidth="1"/>
    <col min="11270" max="11275" width="12.7109375" style="510" customWidth="1"/>
    <col min="11276" max="11276" width="8.140625" style="510" customWidth="1"/>
    <col min="11277" max="11277" width="11" style="510" customWidth="1"/>
    <col min="11278" max="11278" width="4.7109375" style="510" customWidth="1"/>
    <col min="11279" max="11520" width="9" style="510"/>
    <col min="11521" max="11521" width="3.28515625" style="510" customWidth="1"/>
    <col min="11522" max="11522" width="8.7109375" style="510" customWidth="1"/>
    <col min="11523" max="11523" width="50.7109375" style="510" customWidth="1"/>
    <col min="11524" max="11524" width="4.7109375" style="510" customWidth="1"/>
    <col min="11525" max="11525" width="8.7109375" style="510" customWidth="1"/>
    <col min="11526" max="11531" width="12.7109375" style="510" customWidth="1"/>
    <col min="11532" max="11532" width="8.140625" style="510" customWidth="1"/>
    <col min="11533" max="11533" width="11" style="510" customWidth="1"/>
    <col min="11534" max="11534" width="4.7109375" style="510" customWidth="1"/>
    <col min="11535" max="11776" width="9" style="510"/>
    <col min="11777" max="11777" width="3.28515625" style="510" customWidth="1"/>
    <col min="11778" max="11778" width="8.7109375" style="510" customWidth="1"/>
    <col min="11779" max="11779" width="50.7109375" style="510" customWidth="1"/>
    <col min="11780" max="11780" width="4.7109375" style="510" customWidth="1"/>
    <col min="11781" max="11781" width="8.7109375" style="510" customWidth="1"/>
    <col min="11782" max="11787" width="12.7109375" style="510" customWidth="1"/>
    <col min="11788" max="11788" width="8.140625" style="510" customWidth="1"/>
    <col min="11789" max="11789" width="11" style="510" customWidth="1"/>
    <col min="11790" max="11790" width="4.7109375" style="510" customWidth="1"/>
    <col min="11791" max="12032" width="9" style="510"/>
    <col min="12033" max="12033" width="3.28515625" style="510" customWidth="1"/>
    <col min="12034" max="12034" width="8.7109375" style="510" customWidth="1"/>
    <col min="12035" max="12035" width="50.7109375" style="510" customWidth="1"/>
    <col min="12036" max="12036" width="4.7109375" style="510" customWidth="1"/>
    <col min="12037" max="12037" width="8.7109375" style="510" customWidth="1"/>
    <col min="12038" max="12043" width="12.7109375" style="510" customWidth="1"/>
    <col min="12044" max="12044" width="8.140625" style="510" customWidth="1"/>
    <col min="12045" max="12045" width="11" style="510" customWidth="1"/>
    <col min="12046" max="12046" width="4.7109375" style="510" customWidth="1"/>
    <col min="12047" max="12288" width="9" style="510"/>
    <col min="12289" max="12289" width="3.28515625" style="510" customWidth="1"/>
    <col min="12290" max="12290" width="8.7109375" style="510" customWidth="1"/>
    <col min="12291" max="12291" width="50.7109375" style="510" customWidth="1"/>
    <col min="12292" max="12292" width="4.7109375" style="510" customWidth="1"/>
    <col min="12293" max="12293" width="8.7109375" style="510" customWidth="1"/>
    <col min="12294" max="12299" width="12.7109375" style="510" customWidth="1"/>
    <col min="12300" max="12300" width="8.140625" style="510" customWidth="1"/>
    <col min="12301" max="12301" width="11" style="510" customWidth="1"/>
    <col min="12302" max="12302" width="4.7109375" style="510" customWidth="1"/>
    <col min="12303" max="12544" width="9" style="510"/>
    <col min="12545" max="12545" width="3.28515625" style="510" customWidth="1"/>
    <col min="12546" max="12546" width="8.7109375" style="510" customWidth="1"/>
    <col min="12547" max="12547" width="50.7109375" style="510" customWidth="1"/>
    <col min="12548" max="12548" width="4.7109375" style="510" customWidth="1"/>
    <col min="12549" max="12549" width="8.7109375" style="510" customWidth="1"/>
    <col min="12550" max="12555" width="12.7109375" style="510" customWidth="1"/>
    <col min="12556" max="12556" width="8.140625" style="510" customWidth="1"/>
    <col min="12557" max="12557" width="11" style="510" customWidth="1"/>
    <col min="12558" max="12558" width="4.7109375" style="510" customWidth="1"/>
    <col min="12559" max="12800" width="9" style="510"/>
    <col min="12801" max="12801" width="3.28515625" style="510" customWidth="1"/>
    <col min="12802" max="12802" width="8.7109375" style="510" customWidth="1"/>
    <col min="12803" max="12803" width="50.7109375" style="510" customWidth="1"/>
    <col min="12804" max="12804" width="4.7109375" style="510" customWidth="1"/>
    <col min="12805" max="12805" width="8.7109375" style="510" customWidth="1"/>
    <col min="12806" max="12811" width="12.7109375" style="510" customWidth="1"/>
    <col min="12812" max="12812" width="8.140625" style="510" customWidth="1"/>
    <col min="12813" max="12813" width="11" style="510" customWidth="1"/>
    <col min="12814" max="12814" width="4.7109375" style="510" customWidth="1"/>
    <col min="12815" max="13056" width="9" style="510"/>
    <col min="13057" max="13057" width="3.28515625" style="510" customWidth="1"/>
    <col min="13058" max="13058" width="8.7109375" style="510" customWidth="1"/>
    <col min="13059" max="13059" width="50.7109375" style="510" customWidth="1"/>
    <col min="13060" max="13060" width="4.7109375" style="510" customWidth="1"/>
    <col min="13061" max="13061" width="8.7109375" style="510" customWidth="1"/>
    <col min="13062" max="13067" width="12.7109375" style="510" customWidth="1"/>
    <col min="13068" max="13068" width="8.140625" style="510" customWidth="1"/>
    <col min="13069" max="13069" width="11" style="510" customWidth="1"/>
    <col min="13070" max="13070" width="4.7109375" style="510" customWidth="1"/>
    <col min="13071" max="13312" width="9" style="510"/>
    <col min="13313" max="13313" width="3.28515625" style="510" customWidth="1"/>
    <col min="13314" max="13314" width="8.7109375" style="510" customWidth="1"/>
    <col min="13315" max="13315" width="50.7109375" style="510" customWidth="1"/>
    <col min="13316" max="13316" width="4.7109375" style="510" customWidth="1"/>
    <col min="13317" max="13317" width="8.7109375" style="510" customWidth="1"/>
    <col min="13318" max="13323" width="12.7109375" style="510" customWidth="1"/>
    <col min="13324" max="13324" width="8.140625" style="510" customWidth="1"/>
    <col min="13325" max="13325" width="11" style="510" customWidth="1"/>
    <col min="13326" max="13326" width="4.7109375" style="510" customWidth="1"/>
    <col min="13327" max="13568" width="9" style="510"/>
    <col min="13569" max="13569" width="3.28515625" style="510" customWidth="1"/>
    <col min="13570" max="13570" width="8.7109375" style="510" customWidth="1"/>
    <col min="13571" max="13571" width="50.7109375" style="510" customWidth="1"/>
    <col min="13572" max="13572" width="4.7109375" style="510" customWidth="1"/>
    <col min="13573" max="13573" width="8.7109375" style="510" customWidth="1"/>
    <col min="13574" max="13579" width="12.7109375" style="510" customWidth="1"/>
    <col min="13580" max="13580" width="8.140625" style="510" customWidth="1"/>
    <col min="13581" max="13581" width="11" style="510" customWidth="1"/>
    <col min="13582" max="13582" width="4.7109375" style="510" customWidth="1"/>
    <col min="13583" max="13824" width="9" style="510"/>
    <col min="13825" max="13825" width="3.28515625" style="510" customWidth="1"/>
    <col min="13826" max="13826" width="8.7109375" style="510" customWidth="1"/>
    <col min="13827" max="13827" width="50.7109375" style="510" customWidth="1"/>
    <col min="13828" max="13828" width="4.7109375" style="510" customWidth="1"/>
    <col min="13829" max="13829" width="8.7109375" style="510" customWidth="1"/>
    <col min="13830" max="13835" width="12.7109375" style="510" customWidth="1"/>
    <col min="13836" max="13836" width="8.140625" style="510" customWidth="1"/>
    <col min="13837" max="13837" width="11" style="510" customWidth="1"/>
    <col min="13838" max="13838" width="4.7109375" style="510" customWidth="1"/>
    <col min="13839" max="14080" width="9" style="510"/>
    <col min="14081" max="14081" width="3.28515625" style="510" customWidth="1"/>
    <col min="14082" max="14082" width="8.7109375" style="510" customWidth="1"/>
    <col min="14083" max="14083" width="50.7109375" style="510" customWidth="1"/>
    <col min="14084" max="14084" width="4.7109375" style="510" customWidth="1"/>
    <col min="14085" max="14085" width="8.7109375" style="510" customWidth="1"/>
    <col min="14086" max="14091" width="12.7109375" style="510" customWidth="1"/>
    <col min="14092" max="14092" width="8.140625" style="510" customWidth="1"/>
    <col min="14093" max="14093" width="11" style="510" customWidth="1"/>
    <col min="14094" max="14094" width="4.7109375" style="510" customWidth="1"/>
    <col min="14095" max="14336" width="9" style="510"/>
    <col min="14337" max="14337" width="3.28515625" style="510" customWidth="1"/>
    <col min="14338" max="14338" width="8.7109375" style="510" customWidth="1"/>
    <col min="14339" max="14339" width="50.7109375" style="510" customWidth="1"/>
    <col min="14340" max="14340" width="4.7109375" style="510" customWidth="1"/>
    <col min="14341" max="14341" width="8.7109375" style="510" customWidth="1"/>
    <col min="14342" max="14347" width="12.7109375" style="510" customWidth="1"/>
    <col min="14348" max="14348" width="8.140625" style="510" customWidth="1"/>
    <col min="14349" max="14349" width="11" style="510" customWidth="1"/>
    <col min="14350" max="14350" width="4.7109375" style="510" customWidth="1"/>
    <col min="14351" max="14592" width="9" style="510"/>
    <col min="14593" max="14593" width="3.28515625" style="510" customWidth="1"/>
    <col min="14594" max="14594" width="8.7109375" style="510" customWidth="1"/>
    <col min="14595" max="14595" width="50.7109375" style="510" customWidth="1"/>
    <col min="14596" max="14596" width="4.7109375" style="510" customWidth="1"/>
    <col min="14597" max="14597" width="8.7109375" style="510" customWidth="1"/>
    <col min="14598" max="14603" width="12.7109375" style="510" customWidth="1"/>
    <col min="14604" max="14604" width="8.140625" style="510" customWidth="1"/>
    <col min="14605" max="14605" width="11" style="510" customWidth="1"/>
    <col min="14606" max="14606" width="4.7109375" style="510" customWidth="1"/>
    <col min="14607" max="14848" width="9" style="510"/>
    <col min="14849" max="14849" width="3.28515625" style="510" customWidth="1"/>
    <col min="14850" max="14850" width="8.7109375" style="510" customWidth="1"/>
    <col min="14851" max="14851" width="50.7109375" style="510" customWidth="1"/>
    <col min="14852" max="14852" width="4.7109375" style="510" customWidth="1"/>
    <col min="14853" max="14853" width="8.7109375" style="510" customWidth="1"/>
    <col min="14854" max="14859" width="12.7109375" style="510" customWidth="1"/>
    <col min="14860" max="14860" width="8.140625" style="510" customWidth="1"/>
    <col min="14861" max="14861" width="11" style="510" customWidth="1"/>
    <col min="14862" max="14862" width="4.7109375" style="510" customWidth="1"/>
    <col min="14863" max="15104" width="9" style="510"/>
    <col min="15105" max="15105" width="3.28515625" style="510" customWidth="1"/>
    <col min="15106" max="15106" width="8.7109375" style="510" customWidth="1"/>
    <col min="15107" max="15107" width="50.7109375" style="510" customWidth="1"/>
    <col min="15108" max="15108" width="4.7109375" style="510" customWidth="1"/>
    <col min="15109" max="15109" width="8.7109375" style="510" customWidth="1"/>
    <col min="15110" max="15115" width="12.7109375" style="510" customWidth="1"/>
    <col min="15116" max="15116" width="8.140625" style="510" customWidth="1"/>
    <col min="15117" max="15117" width="11" style="510" customWidth="1"/>
    <col min="15118" max="15118" width="4.7109375" style="510" customWidth="1"/>
    <col min="15119" max="15360" width="9" style="510"/>
    <col min="15361" max="15361" width="3.28515625" style="510" customWidth="1"/>
    <col min="15362" max="15362" width="8.7109375" style="510" customWidth="1"/>
    <col min="15363" max="15363" width="50.7109375" style="510" customWidth="1"/>
    <col min="15364" max="15364" width="4.7109375" style="510" customWidth="1"/>
    <col min="15365" max="15365" width="8.7109375" style="510" customWidth="1"/>
    <col min="15366" max="15371" width="12.7109375" style="510" customWidth="1"/>
    <col min="15372" max="15372" width="8.140625" style="510" customWidth="1"/>
    <col min="15373" max="15373" width="11" style="510" customWidth="1"/>
    <col min="15374" max="15374" width="4.7109375" style="510" customWidth="1"/>
    <col min="15375" max="15616" width="9" style="510"/>
    <col min="15617" max="15617" width="3.28515625" style="510" customWidth="1"/>
    <col min="15618" max="15618" width="8.7109375" style="510" customWidth="1"/>
    <col min="15619" max="15619" width="50.7109375" style="510" customWidth="1"/>
    <col min="15620" max="15620" width="4.7109375" style="510" customWidth="1"/>
    <col min="15621" max="15621" width="8.7109375" style="510" customWidth="1"/>
    <col min="15622" max="15627" width="12.7109375" style="510" customWidth="1"/>
    <col min="15628" max="15628" width="8.140625" style="510" customWidth="1"/>
    <col min="15629" max="15629" width="11" style="510" customWidth="1"/>
    <col min="15630" max="15630" width="4.7109375" style="510" customWidth="1"/>
    <col min="15631" max="15872" width="9" style="510"/>
    <col min="15873" max="15873" width="3.28515625" style="510" customWidth="1"/>
    <col min="15874" max="15874" width="8.7109375" style="510" customWidth="1"/>
    <col min="15875" max="15875" width="50.7109375" style="510" customWidth="1"/>
    <col min="15876" max="15876" width="4.7109375" style="510" customWidth="1"/>
    <col min="15877" max="15877" width="8.7109375" style="510" customWidth="1"/>
    <col min="15878" max="15883" width="12.7109375" style="510" customWidth="1"/>
    <col min="15884" max="15884" width="8.140625" style="510" customWidth="1"/>
    <col min="15885" max="15885" width="11" style="510" customWidth="1"/>
    <col min="15886" max="15886" width="4.7109375" style="510" customWidth="1"/>
    <col min="15887" max="16128" width="9" style="510"/>
    <col min="16129" max="16129" width="3.28515625" style="510" customWidth="1"/>
    <col min="16130" max="16130" width="8.7109375" style="510" customWidth="1"/>
    <col min="16131" max="16131" width="50.7109375" style="510" customWidth="1"/>
    <col min="16132" max="16132" width="4.7109375" style="510" customWidth="1"/>
    <col min="16133" max="16133" width="8.7109375" style="510" customWidth="1"/>
    <col min="16134" max="16139" width="12.7109375" style="510" customWidth="1"/>
    <col min="16140" max="16140" width="8.140625" style="510" customWidth="1"/>
    <col min="16141" max="16141" width="11" style="510" customWidth="1"/>
    <col min="16142" max="16142" width="4.7109375" style="510" customWidth="1"/>
    <col min="16143" max="16384" width="9" style="510"/>
  </cols>
  <sheetData>
    <row r="1" spans="1:15" s="409" customFormat="1" ht="18">
      <c r="A1" s="160" t="s">
        <v>555</v>
      </c>
      <c r="B1" s="404"/>
      <c r="C1" s="404"/>
      <c r="D1" s="405"/>
      <c r="E1" s="406"/>
      <c r="F1" s="407"/>
      <c r="G1" s="407"/>
      <c r="H1" s="404"/>
      <c r="I1" s="407"/>
      <c r="J1" s="407"/>
      <c r="K1" s="404"/>
      <c r="L1" s="408"/>
      <c r="M1" s="406"/>
      <c r="O1" s="617"/>
    </row>
    <row r="2" spans="1:15" s="409" customFormat="1">
      <c r="A2" s="404" t="s">
        <v>1</v>
      </c>
      <c r="B2" s="404"/>
      <c r="C2" s="410" t="s">
        <v>474</v>
      </c>
      <c r="D2" s="405"/>
      <c r="E2" s="406"/>
      <c r="F2" s="407"/>
      <c r="G2" s="407"/>
      <c r="H2" s="404"/>
      <c r="I2" s="407"/>
      <c r="J2" s="407"/>
      <c r="K2" s="404"/>
      <c r="L2" s="408"/>
      <c r="M2" s="406"/>
      <c r="O2" s="617"/>
    </row>
    <row r="3" spans="1:15" s="409" customFormat="1">
      <c r="A3" s="404" t="s">
        <v>193</v>
      </c>
      <c r="B3" s="404"/>
      <c r="C3" s="411" t="s">
        <v>522</v>
      </c>
      <c r="D3" s="405"/>
      <c r="E3" s="406"/>
      <c r="F3" s="407"/>
      <c r="G3" s="407"/>
      <c r="H3" s="404" t="s">
        <v>2</v>
      </c>
      <c r="I3" s="412" t="s">
        <v>194</v>
      </c>
      <c r="J3" s="407"/>
      <c r="K3" s="404"/>
      <c r="L3" s="404"/>
      <c r="M3" s="406"/>
      <c r="O3" s="617"/>
    </row>
    <row r="4" spans="1:15" s="409" customFormat="1">
      <c r="A4" s="404" t="s">
        <v>195</v>
      </c>
      <c r="B4" s="404"/>
      <c r="C4" s="410" t="s">
        <v>196</v>
      </c>
      <c r="D4" s="405"/>
      <c r="E4" s="406"/>
      <c r="F4" s="407"/>
      <c r="G4" s="407"/>
      <c r="H4" s="404" t="s">
        <v>3</v>
      </c>
      <c r="I4" s="412" t="s">
        <v>11</v>
      </c>
      <c r="J4" s="407"/>
      <c r="K4" s="404"/>
      <c r="L4" s="404"/>
      <c r="M4" s="406"/>
      <c r="O4" s="617"/>
    </row>
    <row r="5" spans="1:15" s="409" customFormat="1">
      <c r="A5" s="404"/>
      <c r="B5" s="404"/>
      <c r="C5" s="404"/>
      <c r="D5" s="405"/>
      <c r="E5" s="406"/>
      <c r="F5" s="407"/>
      <c r="G5" s="407"/>
      <c r="H5" s="404"/>
      <c r="I5" s="407"/>
      <c r="J5" s="407"/>
      <c r="K5" s="404"/>
      <c r="L5" s="408"/>
      <c r="M5" s="406"/>
      <c r="O5" s="617"/>
    </row>
    <row r="6" spans="1:15" s="409" customFormat="1" ht="33.75">
      <c r="A6" s="413" t="s">
        <v>106</v>
      </c>
      <c r="B6" s="414" t="s">
        <v>107</v>
      </c>
      <c r="C6" s="414" t="s">
        <v>5</v>
      </c>
      <c r="D6" s="414" t="s">
        <v>108</v>
      </c>
      <c r="E6" s="415" t="s">
        <v>109</v>
      </c>
      <c r="F6" s="416" t="s">
        <v>110</v>
      </c>
      <c r="G6" s="416" t="s">
        <v>111</v>
      </c>
      <c r="H6" s="414" t="s">
        <v>112</v>
      </c>
      <c r="I6" s="416" t="s">
        <v>113</v>
      </c>
      <c r="J6" s="416" t="s">
        <v>114</v>
      </c>
      <c r="K6" s="414" t="s">
        <v>91</v>
      </c>
      <c r="L6" s="417" t="s">
        <v>115</v>
      </c>
      <c r="M6" s="415" t="s">
        <v>116</v>
      </c>
      <c r="O6" s="617"/>
    </row>
    <row r="7" spans="1:15" s="419" customFormat="1">
      <c r="A7" s="418">
        <v>1</v>
      </c>
      <c r="B7" s="418">
        <v>2</v>
      </c>
      <c r="C7" s="418">
        <v>3</v>
      </c>
      <c r="D7" s="418">
        <v>4</v>
      </c>
      <c r="E7" s="618">
        <v>5</v>
      </c>
      <c r="F7" s="418">
        <v>6</v>
      </c>
      <c r="G7" s="418">
        <v>7</v>
      </c>
      <c r="H7" s="418">
        <v>8</v>
      </c>
      <c r="I7" s="418">
        <v>9</v>
      </c>
      <c r="J7" s="418">
        <v>10</v>
      </c>
      <c r="K7" s="418">
        <v>11</v>
      </c>
      <c r="L7" s="417">
        <v>12</v>
      </c>
      <c r="M7" s="415">
        <v>13</v>
      </c>
      <c r="O7" s="619"/>
    </row>
    <row r="8" spans="1:15" s="430" customFormat="1">
      <c r="A8" s="421"/>
      <c r="B8" s="422"/>
      <c r="C8" s="422" t="s">
        <v>117</v>
      </c>
      <c r="D8" s="423"/>
      <c r="E8" s="424"/>
      <c r="F8" s="425"/>
      <c r="G8" s="425"/>
      <c r="H8" s="425"/>
      <c r="I8" s="426"/>
      <c r="J8" s="426"/>
      <c r="K8" s="426">
        <f>SUBTOTAL(9,K11:K30)</f>
        <v>0</v>
      </c>
      <c r="L8" s="620"/>
      <c r="M8" s="429">
        <f>SUBTOTAL(9,M9:M30)</f>
        <v>1319.2</v>
      </c>
      <c r="O8" s="621"/>
    </row>
    <row r="9" spans="1:15" s="441" customFormat="1">
      <c r="A9" s="432"/>
      <c r="B9" s="433" t="s">
        <v>197</v>
      </c>
      <c r="C9" s="433" t="s">
        <v>198</v>
      </c>
      <c r="D9" s="434"/>
      <c r="E9" s="435"/>
      <c r="F9" s="436"/>
      <c r="G9" s="436"/>
      <c r="H9" s="436"/>
      <c r="I9" s="437"/>
      <c r="J9" s="437"/>
      <c r="K9" s="437">
        <f>SUBTOTAL(9,K11:K30)</f>
        <v>0</v>
      </c>
      <c r="L9" s="622"/>
      <c r="M9" s="440">
        <f>SUBTOTAL(9,M10:M30)</f>
        <v>1319.2</v>
      </c>
      <c r="O9" s="623"/>
    </row>
    <row r="10" spans="1:15" s="409" customFormat="1">
      <c r="A10" s="624"/>
      <c r="B10" s="467" t="s">
        <v>49</v>
      </c>
      <c r="C10" s="467" t="s">
        <v>199</v>
      </c>
      <c r="D10" s="481"/>
      <c r="E10" s="482"/>
      <c r="F10" s="625"/>
      <c r="G10" s="625"/>
      <c r="H10" s="625"/>
      <c r="I10" s="626"/>
      <c r="J10" s="626"/>
      <c r="K10" s="626"/>
      <c r="L10" s="627"/>
      <c r="M10" s="628"/>
      <c r="O10" s="617"/>
    </row>
    <row r="11" spans="1:15" s="409" customFormat="1">
      <c r="A11" s="452">
        <v>0</v>
      </c>
      <c r="B11" s="453"/>
      <c r="C11" s="629" t="s">
        <v>523</v>
      </c>
      <c r="D11" s="453"/>
      <c r="E11" s="455"/>
      <c r="F11" s="456"/>
      <c r="G11" s="456"/>
      <c r="H11" s="457"/>
      <c r="I11" s="457">
        <f t="shared" ref="I11:I17" si="0">ROUND(E11*F11,2)</f>
        <v>0</v>
      </c>
      <c r="J11" s="457">
        <f t="shared" ref="J11:J17" si="1">ROUND(E11*G11,2)</f>
        <v>0</v>
      </c>
      <c r="K11" s="457">
        <f t="shared" ref="K11:K17" si="2">ROUND(E11*H11,2)</f>
        <v>0</v>
      </c>
      <c r="L11" s="458"/>
      <c r="M11" s="459">
        <f t="shared" ref="M11:M30" si="3">ROUND(E11*L11,3)</f>
        <v>0</v>
      </c>
      <c r="O11" s="617"/>
    </row>
    <row r="12" spans="1:15" s="409" customFormat="1">
      <c r="A12" s="460">
        <f>A11+1</f>
        <v>1</v>
      </c>
      <c r="B12" s="461"/>
      <c r="C12" s="462" t="s">
        <v>524</v>
      </c>
      <c r="D12" s="461" t="s">
        <v>200</v>
      </c>
      <c r="E12" s="463">
        <v>4</v>
      </c>
      <c r="F12" s="464"/>
      <c r="G12" s="464"/>
      <c r="H12" s="464">
        <f t="shared" ref="H12:H17" si="4">F12+G12</f>
        <v>0</v>
      </c>
      <c r="I12" s="464">
        <f t="shared" si="0"/>
        <v>0</v>
      </c>
      <c r="J12" s="464">
        <f t="shared" si="1"/>
        <v>0</v>
      </c>
      <c r="K12" s="464">
        <f t="shared" si="2"/>
        <v>0</v>
      </c>
      <c r="L12" s="465">
        <v>77</v>
      </c>
      <c r="M12" s="466">
        <f t="shared" si="3"/>
        <v>308</v>
      </c>
      <c r="O12" s="617"/>
    </row>
    <row r="13" spans="1:15" s="409" customFormat="1" ht="22.5">
      <c r="A13" s="460">
        <f t="shared" ref="A13:A30" si="5">A12+1</f>
        <v>2</v>
      </c>
      <c r="B13" s="461"/>
      <c r="C13" s="462" t="s">
        <v>525</v>
      </c>
      <c r="D13" s="461" t="s">
        <v>526</v>
      </c>
      <c r="E13" s="463">
        <v>1</v>
      </c>
      <c r="F13" s="464"/>
      <c r="G13" s="464"/>
      <c r="H13" s="464">
        <f t="shared" si="4"/>
        <v>0</v>
      </c>
      <c r="I13" s="464">
        <f t="shared" si="0"/>
        <v>0</v>
      </c>
      <c r="J13" s="464">
        <f t="shared" si="1"/>
        <v>0</v>
      </c>
      <c r="K13" s="464">
        <f t="shared" si="2"/>
        <v>0</v>
      </c>
      <c r="L13" s="465">
        <v>308</v>
      </c>
      <c r="M13" s="466">
        <f t="shared" si="3"/>
        <v>308</v>
      </c>
      <c r="O13" s="617"/>
    </row>
    <row r="14" spans="1:15" s="409" customFormat="1" ht="33.75">
      <c r="A14" s="460">
        <f t="shared" si="5"/>
        <v>3</v>
      </c>
      <c r="B14" s="461"/>
      <c r="C14" s="462" t="s">
        <v>527</v>
      </c>
      <c r="D14" s="461" t="s">
        <v>200</v>
      </c>
      <c r="E14" s="463">
        <v>8</v>
      </c>
      <c r="F14" s="464"/>
      <c r="G14" s="464"/>
      <c r="H14" s="464">
        <f t="shared" si="4"/>
        <v>0</v>
      </c>
      <c r="I14" s="464">
        <f t="shared" si="0"/>
        <v>0</v>
      </c>
      <c r="J14" s="464">
        <f t="shared" si="1"/>
        <v>0</v>
      </c>
      <c r="K14" s="464">
        <f t="shared" si="2"/>
        <v>0</v>
      </c>
      <c r="L14" s="465"/>
      <c r="M14" s="466">
        <f t="shared" si="3"/>
        <v>0</v>
      </c>
      <c r="O14" s="617"/>
    </row>
    <row r="15" spans="1:15" s="409" customFormat="1">
      <c r="A15" s="460">
        <f t="shared" si="5"/>
        <v>4</v>
      </c>
      <c r="B15" s="461"/>
      <c r="C15" s="462" t="s">
        <v>528</v>
      </c>
      <c r="D15" s="461" t="s">
        <v>526</v>
      </c>
      <c r="E15" s="463">
        <v>1</v>
      </c>
      <c r="F15" s="464"/>
      <c r="G15" s="464"/>
      <c r="H15" s="464">
        <f t="shared" si="4"/>
        <v>0</v>
      </c>
      <c r="I15" s="464">
        <f t="shared" si="0"/>
        <v>0</v>
      </c>
      <c r="J15" s="464">
        <f t="shared" si="1"/>
        <v>0</v>
      </c>
      <c r="K15" s="464">
        <f t="shared" si="2"/>
        <v>0</v>
      </c>
      <c r="L15" s="465">
        <v>312</v>
      </c>
      <c r="M15" s="466">
        <f t="shared" si="3"/>
        <v>312</v>
      </c>
      <c r="O15" s="617"/>
    </row>
    <row r="16" spans="1:15" s="409" customFormat="1">
      <c r="A16" s="460">
        <f t="shared" si="5"/>
        <v>5</v>
      </c>
      <c r="B16" s="461"/>
      <c r="C16" s="462" t="s">
        <v>529</v>
      </c>
      <c r="D16" s="461" t="s">
        <v>200</v>
      </c>
      <c r="E16" s="463">
        <v>4</v>
      </c>
      <c r="F16" s="464"/>
      <c r="G16" s="464"/>
      <c r="H16" s="464">
        <f t="shared" si="4"/>
        <v>0</v>
      </c>
      <c r="I16" s="464">
        <f t="shared" si="0"/>
        <v>0</v>
      </c>
      <c r="J16" s="464">
        <f t="shared" si="1"/>
        <v>0</v>
      </c>
      <c r="K16" s="464">
        <f t="shared" si="2"/>
        <v>0</v>
      </c>
      <c r="L16" s="465">
        <v>78</v>
      </c>
      <c r="M16" s="466">
        <f t="shared" si="3"/>
        <v>312</v>
      </c>
      <c r="O16" s="617"/>
    </row>
    <row r="17" spans="1:15" s="409" customFormat="1" ht="22.5">
      <c r="A17" s="460">
        <f>A16+1</f>
        <v>6</v>
      </c>
      <c r="B17" s="461">
        <v>3541150</v>
      </c>
      <c r="C17" s="462" t="s">
        <v>530</v>
      </c>
      <c r="D17" s="461" t="s">
        <v>200</v>
      </c>
      <c r="E17" s="463">
        <v>8</v>
      </c>
      <c r="F17" s="464"/>
      <c r="G17" s="464"/>
      <c r="H17" s="464">
        <f t="shared" si="4"/>
        <v>0</v>
      </c>
      <c r="I17" s="464">
        <f t="shared" si="0"/>
        <v>0</v>
      </c>
      <c r="J17" s="464">
        <f t="shared" si="1"/>
        <v>0</v>
      </c>
      <c r="K17" s="464">
        <f t="shared" si="2"/>
        <v>0</v>
      </c>
      <c r="L17" s="465">
        <v>9.9</v>
      </c>
      <c r="M17" s="466">
        <f t="shared" si="3"/>
        <v>79.2</v>
      </c>
      <c r="O17" s="617"/>
    </row>
    <row r="18" spans="1:15" s="409" customFormat="1" ht="56.25">
      <c r="A18" s="460"/>
      <c r="B18" s="461">
        <v>4000001</v>
      </c>
      <c r="C18" s="462" t="s">
        <v>212</v>
      </c>
      <c r="D18" s="461"/>
      <c r="E18" s="463"/>
      <c r="F18" s="464"/>
      <c r="G18" s="464"/>
      <c r="H18" s="464"/>
      <c r="I18" s="464"/>
      <c r="J18" s="464"/>
      <c r="K18" s="464"/>
      <c r="L18" s="465"/>
      <c r="M18" s="466">
        <f t="shared" si="3"/>
        <v>0</v>
      </c>
      <c r="O18" s="617"/>
    </row>
    <row r="19" spans="1:15" s="409" customFormat="1" ht="22.5">
      <c r="A19" s="460">
        <v>7</v>
      </c>
      <c r="B19" s="461">
        <v>4040150</v>
      </c>
      <c r="C19" s="462" t="s">
        <v>202</v>
      </c>
      <c r="D19" s="461" t="s">
        <v>200</v>
      </c>
      <c r="E19" s="463">
        <v>16</v>
      </c>
      <c r="F19" s="464"/>
      <c r="G19" s="464"/>
      <c r="H19" s="464">
        <f t="shared" ref="H19:H25" si="6">F19+G19</f>
        <v>0</v>
      </c>
      <c r="I19" s="464">
        <f t="shared" ref="I19:I25" si="7">ROUND(E19*F19,2)</f>
        <v>0</v>
      </c>
      <c r="J19" s="464">
        <f t="shared" ref="J19:J25" si="8">ROUND(E19*G19,2)</f>
        <v>0</v>
      </c>
      <c r="K19" s="464">
        <f t="shared" ref="K19:K25" si="9">ROUND(E19*H19,2)</f>
        <v>0</v>
      </c>
      <c r="L19" s="465"/>
      <c r="M19" s="466">
        <f t="shared" si="3"/>
        <v>0</v>
      </c>
      <c r="O19" s="617"/>
    </row>
    <row r="20" spans="1:15" s="409" customFormat="1">
      <c r="A20" s="460">
        <v>8</v>
      </c>
      <c r="B20" s="461"/>
      <c r="C20" s="462" t="s">
        <v>229</v>
      </c>
      <c r="D20" s="461" t="s">
        <v>225</v>
      </c>
      <c r="E20" s="463">
        <v>1</v>
      </c>
      <c r="F20" s="464"/>
      <c r="G20" s="464"/>
      <c r="H20" s="464">
        <f t="shared" si="6"/>
        <v>0</v>
      </c>
      <c r="I20" s="464">
        <f t="shared" si="7"/>
        <v>0</v>
      </c>
      <c r="J20" s="464">
        <f t="shared" si="8"/>
        <v>0</v>
      </c>
      <c r="K20" s="464">
        <f t="shared" si="9"/>
        <v>0</v>
      </c>
      <c r="L20" s="465">
        <v>0</v>
      </c>
      <c r="M20" s="466">
        <f t="shared" si="3"/>
        <v>0</v>
      </c>
      <c r="O20" s="617"/>
    </row>
    <row r="21" spans="1:15" s="409" customFormat="1">
      <c r="A21" s="460">
        <f t="shared" si="5"/>
        <v>9</v>
      </c>
      <c r="B21" s="461"/>
      <c r="C21" s="462" t="s">
        <v>230</v>
      </c>
      <c r="D21" s="461" t="s">
        <v>225</v>
      </c>
      <c r="E21" s="463">
        <v>1</v>
      </c>
      <c r="F21" s="464"/>
      <c r="G21" s="464"/>
      <c r="H21" s="464">
        <f t="shared" si="6"/>
        <v>0</v>
      </c>
      <c r="I21" s="464">
        <f t="shared" si="7"/>
        <v>0</v>
      </c>
      <c r="J21" s="464">
        <f t="shared" si="8"/>
        <v>0</v>
      </c>
      <c r="K21" s="464">
        <f t="shared" si="9"/>
        <v>0</v>
      </c>
      <c r="L21" s="465">
        <v>0</v>
      </c>
      <c r="M21" s="466">
        <f t="shared" si="3"/>
        <v>0</v>
      </c>
      <c r="O21" s="617"/>
    </row>
    <row r="22" spans="1:15" s="409" customFormat="1">
      <c r="A22" s="460">
        <f t="shared" si="5"/>
        <v>10</v>
      </c>
      <c r="B22" s="461"/>
      <c r="C22" s="462" t="s">
        <v>231</v>
      </c>
      <c r="D22" s="461" t="s">
        <v>225</v>
      </c>
      <c r="E22" s="463">
        <v>1</v>
      </c>
      <c r="F22" s="464"/>
      <c r="G22" s="464"/>
      <c r="H22" s="464">
        <f t="shared" si="6"/>
        <v>0</v>
      </c>
      <c r="I22" s="464">
        <f t="shared" si="7"/>
        <v>0</v>
      </c>
      <c r="J22" s="464">
        <f t="shared" si="8"/>
        <v>0</v>
      </c>
      <c r="K22" s="464">
        <f t="shared" si="9"/>
        <v>0</v>
      </c>
      <c r="L22" s="465">
        <v>0</v>
      </c>
      <c r="M22" s="466">
        <f t="shared" si="3"/>
        <v>0</v>
      </c>
      <c r="O22" s="617"/>
    </row>
    <row r="23" spans="1:15" s="409" customFormat="1">
      <c r="A23" s="460">
        <f t="shared" si="5"/>
        <v>11</v>
      </c>
      <c r="B23" s="461"/>
      <c r="C23" s="462" t="s">
        <v>164</v>
      </c>
      <c r="D23" s="461" t="s">
        <v>225</v>
      </c>
      <c r="E23" s="463">
        <v>1</v>
      </c>
      <c r="F23" s="464"/>
      <c r="G23" s="464"/>
      <c r="H23" s="464">
        <f t="shared" si="6"/>
        <v>0</v>
      </c>
      <c r="I23" s="464">
        <f t="shared" si="7"/>
        <v>0</v>
      </c>
      <c r="J23" s="464">
        <f t="shared" si="8"/>
        <v>0</v>
      </c>
      <c r="K23" s="464">
        <f t="shared" si="9"/>
        <v>0</v>
      </c>
      <c r="L23" s="465">
        <v>0</v>
      </c>
      <c r="M23" s="466">
        <f t="shared" si="3"/>
        <v>0</v>
      </c>
      <c r="O23" s="617"/>
    </row>
    <row r="24" spans="1:15" s="409" customFormat="1">
      <c r="A24" s="460">
        <f t="shared" si="5"/>
        <v>12</v>
      </c>
      <c r="B24" s="461"/>
      <c r="C24" s="462" t="s">
        <v>232</v>
      </c>
      <c r="D24" s="461" t="s">
        <v>225</v>
      </c>
      <c r="E24" s="463">
        <v>1</v>
      </c>
      <c r="F24" s="464"/>
      <c r="G24" s="464"/>
      <c r="H24" s="464">
        <f t="shared" si="6"/>
        <v>0</v>
      </c>
      <c r="I24" s="464">
        <f t="shared" si="7"/>
        <v>0</v>
      </c>
      <c r="J24" s="464">
        <f t="shared" si="8"/>
        <v>0</v>
      </c>
      <c r="K24" s="464">
        <f t="shared" si="9"/>
        <v>0</v>
      </c>
      <c r="L24" s="465">
        <v>0</v>
      </c>
      <c r="M24" s="466">
        <f>ROUND(E24*L24,3)</f>
        <v>0</v>
      </c>
      <c r="O24" s="617"/>
    </row>
    <row r="25" spans="1:15" s="409" customFormat="1">
      <c r="A25" s="468">
        <f t="shared" si="5"/>
        <v>13</v>
      </c>
      <c r="B25" s="469"/>
      <c r="C25" s="470" t="s">
        <v>233</v>
      </c>
      <c r="D25" s="469" t="s">
        <v>225</v>
      </c>
      <c r="E25" s="471">
        <v>1</v>
      </c>
      <c r="F25" s="464"/>
      <c r="G25" s="464"/>
      <c r="H25" s="464">
        <f t="shared" si="6"/>
        <v>0</v>
      </c>
      <c r="I25" s="464">
        <f t="shared" si="7"/>
        <v>0</v>
      </c>
      <c r="J25" s="464">
        <f t="shared" si="8"/>
        <v>0</v>
      </c>
      <c r="K25" s="464">
        <f t="shared" si="9"/>
        <v>0</v>
      </c>
      <c r="L25" s="472">
        <v>0</v>
      </c>
      <c r="M25" s="473">
        <f t="shared" si="3"/>
        <v>0</v>
      </c>
      <c r="O25" s="617"/>
    </row>
    <row r="26" spans="1:15" s="409" customFormat="1">
      <c r="A26" s="483"/>
      <c r="B26" s="484" t="s">
        <v>234</v>
      </c>
      <c r="C26" s="484" t="s">
        <v>54</v>
      </c>
      <c r="D26" s="485"/>
      <c r="E26" s="486"/>
      <c r="F26" s="630"/>
      <c r="G26" s="630"/>
      <c r="H26" s="487"/>
      <c r="I26" s="487">
        <f>ROUND(E26*F26,2)</f>
        <v>0</v>
      </c>
      <c r="J26" s="487">
        <f>ROUND(E26*G26,2)</f>
        <v>0</v>
      </c>
      <c r="K26" s="487">
        <f>ROUND(E26*H26,2)</f>
        <v>0</v>
      </c>
      <c r="L26" s="488"/>
      <c r="M26" s="489">
        <f t="shared" si="3"/>
        <v>0</v>
      </c>
      <c r="O26" s="617"/>
    </row>
    <row r="27" spans="1:15" s="409" customFormat="1">
      <c r="A27" s="490"/>
      <c r="B27" s="491" t="s">
        <v>234</v>
      </c>
      <c r="C27" s="491" t="s">
        <v>54</v>
      </c>
      <c r="D27" s="492"/>
      <c r="E27" s="493"/>
      <c r="F27" s="631"/>
      <c r="G27" s="631"/>
      <c r="H27" s="494"/>
      <c r="I27" s="494">
        <f>ROUND(E27*F27,2)</f>
        <v>0</v>
      </c>
      <c r="J27" s="494">
        <f>ROUND(E27*G27,2)</f>
        <v>0</v>
      </c>
      <c r="K27" s="494">
        <f>ROUND(E27*H27,2)</f>
        <v>0</v>
      </c>
      <c r="L27" s="495"/>
      <c r="M27" s="496">
        <f t="shared" si="3"/>
        <v>0</v>
      </c>
      <c r="O27" s="617"/>
    </row>
    <row r="28" spans="1:15" s="409" customFormat="1">
      <c r="A28" s="632">
        <f>A25+1</f>
        <v>14</v>
      </c>
      <c r="B28" s="633" t="s">
        <v>235</v>
      </c>
      <c r="C28" s="634" t="s">
        <v>9</v>
      </c>
      <c r="D28" s="633" t="s">
        <v>7</v>
      </c>
      <c r="E28" s="635">
        <v>3</v>
      </c>
      <c r="F28" s="464"/>
      <c r="G28" s="464"/>
      <c r="H28" s="464">
        <f>F28+G28</f>
        <v>0</v>
      </c>
      <c r="I28" s="464">
        <f>ROUND(E28*F28,2)</f>
        <v>0</v>
      </c>
      <c r="J28" s="464">
        <f>ROUND(E28*G28,2)</f>
        <v>0</v>
      </c>
      <c r="K28" s="464">
        <f>ROUND(E28*H28,2)</f>
        <v>0</v>
      </c>
      <c r="L28" s="636"/>
      <c r="M28" s="637">
        <f t="shared" si="3"/>
        <v>0</v>
      </c>
      <c r="O28" s="617"/>
    </row>
    <row r="29" spans="1:15" s="409" customFormat="1">
      <c r="A29" s="460">
        <f t="shared" si="5"/>
        <v>15</v>
      </c>
      <c r="B29" s="638" t="s">
        <v>236</v>
      </c>
      <c r="C29" s="639" t="s">
        <v>63</v>
      </c>
      <c r="D29" s="638" t="s">
        <v>7</v>
      </c>
      <c r="E29" s="640">
        <v>2</v>
      </c>
      <c r="F29" s="464"/>
      <c r="G29" s="464"/>
      <c r="H29" s="464">
        <f>F29+G29</f>
        <v>0</v>
      </c>
      <c r="I29" s="464">
        <f>ROUND(E29*F29,2)</f>
        <v>0</v>
      </c>
      <c r="J29" s="464">
        <f>ROUND(E29*G29,2)</f>
        <v>0</v>
      </c>
      <c r="K29" s="464">
        <f>ROUND(E29*H29,2)</f>
        <v>0</v>
      </c>
      <c r="L29" s="465"/>
      <c r="M29" s="466">
        <f t="shared" si="3"/>
        <v>0</v>
      </c>
      <c r="O29" s="617"/>
    </row>
    <row r="30" spans="1:15" s="409" customFormat="1">
      <c r="A30" s="460">
        <f t="shared" si="5"/>
        <v>16</v>
      </c>
      <c r="B30" s="641" t="s">
        <v>237</v>
      </c>
      <c r="C30" s="642" t="s">
        <v>10</v>
      </c>
      <c r="D30" s="641" t="s">
        <v>7</v>
      </c>
      <c r="E30" s="643">
        <v>5</v>
      </c>
      <c r="F30" s="464"/>
      <c r="G30" s="464"/>
      <c r="H30" s="464">
        <f>F30+G30</f>
        <v>0</v>
      </c>
      <c r="I30" s="464">
        <f>ROUND(E30*F30,2)</f>
        <v>0</v>
      </c>
      <c r="J30" s="464">
        <f>ROUND(E30*G30,2)</f>
        <v>0</v>
      </c>
      <c r="K30" s="464">
        <f>ROUND(E30*H30,2)</f>
        <v>0</v>
      </c>
      <c r="L30" s="465"/>
      <c r="M30" s="466">
        <f t="shared" si="3"/>
        <v>0</v>
      </c>
      <c r="O30" s="617"/>
    </row>
  </sheetData>
  <conditionalFormatting sqref="K11:K30 F11:G25 F28:G30">
    <cfRule type="cellIs" dxfId="0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81" orientation="landscape" blackAndWhite="1" r:id="rId1"/>
  <headerFooter alignWithMargins="0">
    <oddFooter>&amp;RStrana &amp;P (&amp;N)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zoomScaleSheetLayoutView="85" workbookViewId="0">
      <selection activeCell="F66" sqref="F66:G68"/>
    </sheetView>
  </sheetViews>
  <sheetFormatPr defaultColWidth="9" defaultRowHeight="15"/>
  <cols>
    <col min="1" max="1" width="6" style="329" customWidth="1"/>
    <col min="2" max="2" width="12.85546875" style="330" customWidth="1"/>
    <col min="3" max="3" width="65.85546875" style="330" customWidth="1"/>
    <col min="4" max="4" width="5.28515625" style="331" customWidth="1"/>
    <col min="5" max="5" width="11.5703125" style="332" customWidth="1"/>
    <col min="6" max="6" width="11" style="333" customWidth="1"/>
    <col min="7" max="7" width="12" style="333" customWidth="1"/>
    <col min="8" max="13" width="11.85546875" style="334" customWidth="1"/>
    <col min="14" max="16384" width="9" style="328"/>
  </cols>
  <sheetData>
    <row r="1" spans="1:13" s="165" customFormat="1" ht="18">
      <c r="A1" s="160" t="s">
        <v>555</v>
      </c>
      <c r="B1" s="161"/>
      <c r="C1" s="161"/>
      <c r="D1" s="162"/>
      <c r="E1" s="163"/>
      <c r="F1" s="164"/>
      <c r="G1" s="164"/>
      <c r="H1" s="161"/>
      <c r="I1" s="161"/>
      <c r="J1" s="161"/>
      <c r="K1" s="161"/>
      <c r="L1" s="161"/>
      <c r="M1" s="161"/>
    </row>
    <row r="2" spans="1:13" s="165" customFormat="1">
      <c r="A2" s="161" t="s">
        <v>1</v>
      </c>
      <c r="B2" s="161"/>
      <c r="C2" s="166" t="s">
        <v>474</v>
      </c>
      <c r="D2" s="162"/>
      <c r="E2" s="163"/>
      <c r="F2" s="164"/>
      <c r="G2" s="164"/>
      <c r="H2" s="161"/>
      <c r="I2" s="161"/>
      <c r="J2" s="161"/>
      <c r="K2" s="161"/>
      <c r="L2" s="161"/>
      <c r="M2" s="161"/>
    </row>
    <row r="3" spans="1:13" s="165" customFormat="1">
      <c r="A3" s="161" t="s">
        <v>102</v>
      </c>
      <c r="B3" s="161"/>
      <c r="C3" s="166" t="s">
        <v>550</v>
      </c>
      <c r="D3" s="162"/>
      <c r="E3" s="163"/>
      <c r="F3" s="164"/>
      <c r="G3" s="164" t="s">
        <v>2</v>
      </c>
      <c r="H3" s="166" t="s">
        <v>103</v>
      </c>
      <c r="I3" s="161"/>
      <c r="J3" s="166"/>
      <c r="K3" s="166"/>
      <c r="L3" s="161"/>
      <c r="M3" s="161"/>
    </row>
    <row r="4" spans="1:13" s="165" customFormat="1">
      <c r="A4" s="161" t="s">
        <v>104</v>
      </c>
      <c r="B4" s="161"/>
      <c r="C4" s="166" t="s">
        <v>553</v>
      </c>
      <c r="D4" s="162"/>
      <c r="E4" s="163"/>
      <c r="F4" s="164"/>
      <c r="G4" s="164" t="s">
        <v>3</v>
      </c>
      <c r="H4" s="166" t="s">
        <v>36</v>
      </c>
      <c r="I4" s="161"/>
      <c r="J4" s="166"/>
      <c r="K4" s="166"/>
      <c r="L4" s="161"/>
      <c r="M4" s="161"/>
    </row>
    <row r="5" spans="1:13" s="165" customFormat="1">
      <c r="A5" s="150" t="s">
        <v>105</v>
      </c>
      <c r="B5" s="151"/>
      <c r="C5" s="166" t="s">
        <v>554</v>
      </c>
      <c r="D5" s="162"/>
      <c r="E5" s="163"/>
      <c r="F5" s="164"/>
      <c r="G5" s="164"/>
      <c r="H5" s="161"/>
      <c r="I5" s="161"/>
      <c r="J5" s="161"/>
      <c r="K5" s="161"/>
      <c r="L5" s="161"/>
      <c r="M5" s="161"/>
    </row>
    <row r="6" spans="1:13" s="165" customFormat="1" ht="22.5">
      <c r="A6" s="167" t="s">
        <v>106</v>
      </c>
      <c r="B6" s="168" t="s">
        <v>107</v>
      </c>
      <c r="C6" s="168" t="s">
        <v>5</v>
      </c>
      <c r="D6" s="168" t="s">
        <v>108</v>
      </c>
      <c r="E6" s="169" t="s">
        <v>109</v>
      </c>
      <c r="F6" s="170" t="s">
        <v>110</v>
      </c>
      <c r="G6" s="170" t="s">
        <v>111</v>
      </c>
      <c r="H6" s="168" t="s">
        <v>112</v>
      </c>
      <c r="I6" s="170" t="s">
        <v>113</v>
      </c>
      <c r="J6" s="170" t="s">
        <v>114</v>
      </c>
      <c r="K6" s="168" t="s">
        <v>91</v>
      </c>
      <c r="L6" s="168" t="s">
        <v>115</v>
      </c>
      <c r="M6" s="168" t="s">
        <v>116</v>
      </c>
    </row>
    <row r="7" spans="1:13" s="165" customFormat="1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</row>
    <row r="8" spans="1:13" s="165" customFormat="1">
      <c r="A8" s="172"/>
      <c r="B8" s="172"/>
      <c r="C8" s="172"/>
      <c r="D8" s="173"/>
      <c r="E8" s="174"/>
      <c r="F8" s="175"/>
      <c r="G8" s="175"/>
      <c r="H8" s="172"/>
      <c r="I8" s="172"/>
      <c r="J8" s="172"/>
      <c r="K8" s="172"/>
      <c r="L8" s="172"/>
      <c r="M8" s="172"/>
    </row>
    <row r="9" spans="1:13" s="183" customFormat="1" ht="12" thickBot="1">
      <c r="A9" s="176"/>
      <c r="B9" s="177"/>
      <c r="C9" s="177" t="s">
        <v>117</v>
      </c>
      <c r="D9" s="178"/>
      <c r="E9" s="179"/>
      <c r="F9" s="180"/>
      <c r="G9" s="181"/>
      <c r="H9" s="182"/>
      <c r="I9" s="181">
        <f>SUBTOTAL(9,I10:I69)</f>
        <v>0</v>
      </c>
      <c r="J9" s="181">
        <f>SUBTOTAL(9,J10:J69)</f>
        <v>0</v>
      </c>
      <c r="K9" s="181">
        <f>SUBTOTAL(9,K10:K69)</f>
        <v>0</v>
      </c>
      <c r="L9" s="181">
        <f>SUBTOTAL(9,L10:L69)</f>
        <v>0</v>
      </c>
      <c r="M9" s="182"/>
    </row>
    <row r="10" spans="1:13" s="165" customFormat="1" ht="15.75" thickBot="1">
      <c r="A10" s="184"/>
      <c r="B10" s="185">
        <v>1</v>
      </c>
      <c r="C10" s="186" t="s">
        <v>56</v>
      </c>
      <c r="D10" s="187"/>
      <c r="E10" s="188"/>
      <c r="F10" s="189"/>
      <c r="G10" s="190"/>
      <c r="H10" s="191"/>
      <c r="I10" s="190"/>
      <c r="J10" s="191"/>
      <c r="K10" s="191"/>
      <c r="L10" s="190">
        <f>SUBTOTAL(9,L11:L27)</f>
        <v>0</v>
      </c>
      <c r="M10" s="192"/>
    </row>
    <row r="11" spans="1:13" s="165" customFormat="1">
      <c r="A11" s="193"/>
      <c r="B11" s="196"/>
      <c r="C11" s="342" t="s">
        <v>463</v>
      </c>
      <c r="D11" s="196"/>
      <c r="E11" s="197"/>
      <c r="F11" s="198"/>
      <c r="G11" s="344"/>
      <c r="H11" s="344"/>
      <c r="I11" s="345"/>
      <c r="J11" s="346"/>
      <c r="K11" s="347"/>
      <c r="L11" s="203"/>
      <c r="M11" s="348"/>
    </row>
    <row r="12" spans="1:13" s="165" customFormat="1">
      <c r="A12" s="341" t="s">
        <v>118</v>
      </c>
      <c r="B12" s="228"/>
      <c r="C12" s="352" t="s">
        <v>119</v>
      </c>
      <c r="D12" s="237" t="s">
        <v>94</v>
      </c>
      <c r="E12" s="250">
        <v>4</v>
      </c>
      <c r="F12" s="239"/>
      <c r="G12" s="221"/>
      <c r="H12" s="221">
        <f>F12+G12</f>
        <v>0</v>
      </c>
      <c r="I12" s="223">
        <f>E12*F12</f>
        <v>0</v>
      </c>
      <c r="J12" s="224">
        <f>E12*G12</f>
        <v>0</v>
      </c>
      <c r="K12" s="221">
        <f>I12+J12</f>
        <v>0</v>
      </c>
      <c r="L12" s="229"/>
      <c r="M12" s="225"/>
    </row>
    <row r="13" spans="1:13" s="165" customFormat="1">
      <c r="A13" s="341" t="s">
        <v>120</v>
      </c>
      <c r="B13" s="228"/>
      <c r="C13" s="352" t="s">
        <v>121</v>
      </c>
      <c r="D13" s="237" t="s">
        <v>94</v>
      </c>
      <c r="E13" s="250">
        <v>4</v>
      </c>
      <c r="F13" s="239"/>
      <c r="G13" s="221"/>
      <c r="H13" s="221">
        <f t="shared" ref="H13:H16" si="0">F13+G13</f>
        <v>0</v>
      </c>
      <c r="I13" s="223">
        <f t="shared" ref="I13:I16" si="1">E13*F13</f>
        <v>0</v>
      </c>
      <c r="J13" s="224">
        <f t="shared" ref="J13:J16" si="2">E13*G13</f>
        <v>0</v>
      </c>
      <c r="K13" s="221">
        <f t="shared" ref="K13:K16" si="3">I13+J13</f>
        <v>0</v>
      </c>
      <c r="L13" s="229"/>
      <c r="M13" s="225"/>
    </row>
    <row r="14" spans="1:13" s="165" customFormat="1">
      <c r="A14" s="341" t="s">
        <v>122</v>
      </c>
      <c r="B14" s="228"/>
      <c r="C14" s="352" t="s">
        <v>123</v>
      </c>
      <c r="D14" s="237" t="s">
        <v>94</v>
      </c>
      <c r="E14" s="250">
        <v>2</v>
      </c>
      <c r="F14" s="239"/>
      <c r="G14" s="221"/>
      <c r="H14" s="221">
        <f t="shared" si="0"/>
        <v>0</v>
      </c>
      <c r="I14" s="223">
        <f t="shared" si="1"/>
        <v>0</v>
      </c>
      <c r="J14" s="224">
        <f t="shared" si="2"/>
        <v>0</v>
      </c>
      <c r="K14" s="221">
        <f t="shared" si="3"/>
        <v>0</v>
      </c>
      <c r="L14" s="229"/>
      <c r="M14" s="225"/>
    </row>
    <row r="15" spans="1:13" s="165" customFormat="1">
      <c r="A15" s="341" t="s">
        <v>124</v>
      </c>
      <c r="B15" s="228"/>
      <c r="C15" s="352" t="s">
        <v>464</v>
      </c>
      <c r="D15" s="237" t="s">
        <v>94</v>
      </c>
      <c r="E15" s="250">
        <v>16</v>
      </c>
      <c r="F15" s="239"/>
      <c r="G15" s="221"/>
      <c r="H15" s="221">
        <f t="shared" si="0"/>
        <v>0</v>
      </c>
      <c r="I15" s="223">
        <f t="shared" si="1"/>
        <v>0</v>
      </c>
      <c r="J15" s="224">
        <f t="shared" si="2"/>
        <v>0</v>
      </c>
      <c r="K15" s="221">
        <f t="shared" si="3"/>
        <v>0</v>
      </c>
      <c r="L15" s="229"/>
      <c r="M15" s="225"/>
    </row>
    <row r="16" spans="1:13" s="165" customFormat="1">
      <c r="A16" s="341" t="s">
        <v>126</v>
      </c>
      <c r="B16" s="228"/>
      <c r="C16" s="219" t="s">
        <v>125</v>
      </c>
      <c r="D16" s="237" t="s">
        <v>94</v>
      </c>
      <c r="E16" s="250">
        <v>4</v>
      </c>
      <c r="F16" s="239"/>
      <c r="G16" s="221"/>
      <c r="H16" s="221">
        <f t="shared" si="0"/>
        <v>0</v>
      </c>
      <c r="I16" s="223">
        <f t="shared" si="1"/>
        <v>0</v>
      </c>
      <c r="J16" s="224">
        <f t="shared" si="2"/>
        <v>0</v>
      </c>
      <c r="K16" s="221">
        <f t="shared" si="3"/>
        <v>0</v>
      </c>
      <c r="L16" s="229"/>
      <c r="M16" s="225"/>
    </row>
    <row r="17" spans="1:13" s="165" customFormat="1">
      <c r="A17" s="399"/>
      <c r="B17" s="228"/>
      <c r="C17" s="219"/>
      <c r="D17" s="237"/>
      <c r="E17" s="238"/>
      <c r="F17" s="239"/>
      <c r="G17" s="221"/>
      <c r="H17" s="221"/>
      <c r="I17" s="223"/>
      <c r="J17" s="224"/>
      <c r="K17" s="221"/>
      <c r="L17" s="229"/>
      <c r="M17" s="225"/>
    </row>
    <row r="18" spans="1:13" s="165" customFormat="1">
      <c r="A18" s="236"/>
      <c r="B18" s="206"/>
      <c r="C18" s="357" t="s">
        <v>465</v>
      </c>
      <c r="D18" s="238"/>
      <c r="E18" s="238"/>
      <c r="F18" s="239"/>
      <c r="G18" s="221"/>
      <c r="H18" s="221"/>
      <c r="I18" s="223"/>
      <c r="J18" s="224"/>
      <c r="K18" s="221"/>
      <c r="L18" s="229"/>
      <c r="M18" s="225"/>
    </row>
    <row r="19" spans="1:13" s="165" customFormat="1">
      <c r="A19" s="341" t="s">
        <v>128</v>
      </c>
      <c r="B19" s="361"/>
      <c r="C19" s="355" t="s">
        <v>466</v>
      </c>
      <c r="D19" s="237" t="s">
        <v>94</v>
      </c>
      <c r="E19" s="400">
        <v>4</v>
      </c>
      <c r="F19" s="239"/>
      <c r="G19" s="221"/>
      <c r="H19" s="221">
        <f t="shared" ref="H19:H26" si="4">F19+G19</f>
        <v>0</v>
      </c>
      <c r="I19" s="223">
        <f t="shared" ref="I19:I26" si="5">E19*F19</f>
        <v>0</v>
      </c>
      <c r="J19" s="224">
        <f t="shared" ref="J19:J26" si="6">E19*G19</f>
        <v>0</v>
      </c>
      <c r="K19" s="221">
        <f t="shared" ref="K19:K26" si="7">I19+J19</f>
        <v>0</v>
      </c>
      <c r="L19" s="229"/>
      <c r="M19" s="225"/>
    </row>
    <row r="20" spans="1:13" s="165" customFormat="1">
      <c r="A20" s="341" t="s">
        <v>129</v>
      </c>
      <c r="B20" s="361"/>
      <c r="C20" s="219" t="s">
        <v>467</v>
      </c>
      <c r="D20" s="237" t="s">
        <v>94</v>
      </c>
      <c r="E20" s="400">
        <v>8</v>
      </c>
      <c r="F20" s="239"/>
      <c r="G20" s="221"/>
      <c r="H20" s="221">
        <f t="shared" si="4"/>
        <v>0</v>
      </c>
      <c r="I20" s="223">
        <f t="shared" si="5"/>
        <v>0</v>
      </c>
      <c r="J20" s="224">
        <f t="shared" si="6"/>
        <v>0</v>
      </c>
      <c r="K20" s="221">
        <f t="shared" si="7"/>
        <v>0</v>
      </c>
      <c r="L20" s="229"/>
      <c r="M20" s="225"/>
    </row>
    <row r="21" spans="1:13" s="165" customFormat="1">
      <c r="A21" s="341" t="s">
        <v>271</v>
      </c>
      <c r="B21" s="361"/>
      <c r="C21" s="219" t="s">
        <v>468</v>
      </c>
      <c r="D21" s="237" t="s">
        <v>94</v>
      </c>
      <c r="E21" s="400">
        <v>4</v>
      </c>
      <c r="F21" s="239"/>
      <c r="G21" s="221"/>
      <c r="H21" s="221">
        <f t="shared" si="4"/>
        <v>0</v>
      </c>
      <c r="I21" s="223">
        <f t="shared" si="5"/>
        <v>0</v>
      </c>
      <c r="J21" s="224">
        <f t="shared" si="6"/>
        <v>0</v>
      </c>
      <c r="K21" s="221">
        <f t="shared" si="7"/>
        <v>0</v>
      </c>
      <c r="L21" s="229"/>
      <c r="M21" s="225"/>
    </row>
    <row r="22" spans="1:13" s="165" customFormat="1">
      <c r="A22" s="341" t="s">
        <v>273</v>
      </c>
      <c r="B22" s="361"/>
      <c r="C22" s="355" t="s">
        <v>469</v>
      </c>
      <c r="D22" s="237" t="s">
        <v>94</v>
      </c>
      <c r="E22" s="400">
        <v>16</v>
      </c>
      <c r="F22" s="239"/>
      <c r="G22" s="221"/>
      <c r="H22" s="221">
        <f t="shared" si="4"/>
        <v>0</v>
      </c>
      <c r="I22" s="223">
        <f t="shared" si="5"/>
        <v>0</v>
      </c>
      <c r="J22" s="224">
        <f t="shared" si="6"/>
        <v>0</v>
      </c>
      <c r="K22" s="221">
        <f t="shared" si="7"/>
        <v>0</v>
      </c>
      <c r="L22" s="229"/>
      <c r="M22" s="225"/>
    </row>
    <row r="23" spans="1:13" s="165" customFormat="1">
      <c r="A23" s="341" t="s">
        <v>275</v>
      </c>
      <c r="B23" s="361"/>
      <c r="C23" s="355" t="s">
        <v>470</v>
      </c>
      <c r="D23" s="237" t="s">
        <v>94</v>
      </c>
      <c r="E23" s="400">
        <v>8</v>
      </c>
      <c r="F23" s="239"/>
      <c r="G23" s="221"/>
      <c r="H23" s="221">
        <f t="shared" si="4"/>
        <v>0</v>
      </c>
      <c r="I23" s="223">
        <f t="shared" si="5"/>
        <v>0</v>
      </c>
      <c r="J23" s="224">
        <f t="shared" si="6"/>
        <v>0</v>
      </c>
      <c r="K23" s="221">
        <f t="shared" si="7"/>
        <v>0</v>
      </c>
      <c r="L23" s="229"/>
      <c r="M23" s="225"/>
    </row>
    <row r="24" spans="1:13" s="165" customFormat="1">
      <c r="A24" s="341" t="s">
        <v>277</v>
      </c>
      <c r="B24" s="361"/>
      <c r="C24" s="355" t="s">
        <v>372</v>
      </c>
      <c r="D24" s="237" t="s">
        <v>94</v>
      </c>
      <c r="E24" s="400">
        <v>8</v>
      </c>
      <c r="F24" s="239"/>
      <c r="G24" s="221"/>
      <c r="H24" s="221">
        <f t="shared" si="4"/>
        <v>0</v>
      </c>
      <c r="I24" s="223">
        <f t="shared" si="5"/>
        <v>0</v>
      </c>
      <c r="J24" s="224">
        <f t="shared" si="6"/>
        <v>0</v>
      </c>
      <c r="K24" s="221">
        <f t="shared" si="7"/>
        <v>0</v>
      </c>
      <c r="L24" s="229"/>
      <c r="M24" s="225"/>
    </row>
    <row r="25" spans="1:13" s="165" customFormat="1">
      <c r="A25" s="341" t="s">
        <v>279</v>
      </c>
      <c r="B25" s="361"/>
      <c r="C25" s="355" t="s">
        <v>130</v>
      </c>
      <c r="D25" s="237" t="s">
        <v>94</v>
      </c>
      <c r="E25" s="400">
        <v>8</v>
      </c>
      <c r="F25" s="239"/>
      <c r="G25" s="221"/>
      <c r="H25" s="221">
        <f t="shared" si="4"/>
        <v>0</v>
      </c>
      <c r="I25" s="223">
        <f t="shared" si="5"/>
        <v>0</v>
      </c>
      <c r="J25" s="224">
        <f t="shared" si="6"/>
        <v>0</v>
      </c>
      <c r="K25" s="221">
        <f t="shared" si="7"/>
        <v>0</v>
      </c>
      <c r="L25" s="229"/>
      <c r="M25" s="225"/>
    </row>
    <row r="26" spans="1:13" s="165" customFormat="1">
      <c r="A26" s="341" t="s">
        <v>281</v>
      </c>
      <c r="B26" s="361"/>
      <c r="C26" s="355" t="s">
        <v>471</v>
      </c>
      <c r="D26" s="237" t="s">
        <v>94</v>
      </c>
      <c r="E26" s="400">
        <v>8</v>
      </c>
      <c r="F26" s="239"/>
      <c r="G26" s="221"/>
      <c r="H26" s="221">
        <f t="shared" si="4"/>
        <v>0</v>
      </c>
      <c r="I26" s="223">
        <f t="shared" si="5"/>
        <v>0</v>
      </c>
      <c r="J26" s="224">
        <f t="shared" si="6"/>
        <v>0</v>
      </c>
      <c r="K26" s="221">
        <f t="shared" si="7"/>
        <v>0</v>
      </c>
      <c r="L26" s="229"/>
      <c r="M26" s="225"/>
    </row>
    <row r="27" spans="1:13" s="165" customFormat="1" ht="15.75" thickBot="1">
      <c r="A27" s="236"/>
      <c r="B27" s="228"/>
      <c r="C27" s="219"/>
      <c r="D27" s="237"/>
      <c r="E27" s="238"/>
      <c r="F27" s="239"/>
      <c r="G27" s="211"/>
      <c r="H27" s="211"/>
      <c r="I27" s="240"/>
      <c r="J27" s="241"/>
      <c r="K27" s="242"/>
      <c r="L27" s="229"/>
      <c r="M27" s="243"/>
    </row>
    <row r="28" spans="1:13" s="165" customFormat="1" ht="15.75" thickBot="1">
      <c r="A28" s="184"/>
      <c r="B28" s="244">
        <v>42006</v>
      </c>
      <c r="C28" s="186" t="s">
        <v>131</v>
      </c>
      <c r="D28" s="187"/>
      <c r="E28" s="188"/>
      <c r="F28" s="190"/>
      <c r="G28" s="190"/>
      <c r="H28" s="245"/>
      <c r="I28" s="246"/>
      <c r="J28" s="245"/>
      <c r="K28" s="245"/>
      <c r="L28" s="246">
        <f>SUBTOTAL(9,L29:L63)</f>
        <v>0</v>
      </c>
      <c r="M28" s="247"/>
    </row>
    <row r="29" spans="1:13" s="165" customFormat="1">
      <c r="A29" s="218" t="s">
        <v>132</v>
      </c>
      <c r="B29" s="248"/>
      <c r="C29" s="219" t="s">
        <v>133</v>
      </c>
      <c r="D29" s="249" t="s">
        <v>88</v>
      </c>
      <c r="E29" s="250">
        <v>790</v>
      </c>
      <c r="F29" s="252"/>
      <c r="G29" s="279"/>
      <c r="H29" s="221">
        <f t="shared" ref="H29:H36" si="8">F29+G29</f>
        <v>0</v>
      </c>
      <c r="I29" s="223">
        <f t="shared" ref="I29:I36" si="9">E29*F29</f>
        <v>0</v>
      </c>
      <c r="J29" s="224">
        <f t="shared" ref="J29:J36" si="10">E29*G29</f>
        <v>0</v>
      </c>
      <c r="K29" s="221">
        <f t="shared" ref="K29:K36" si="11">I29+J29</f>
        <v>0</v>
      </c>
      <c r="L29" s="253"/>
      <c r="M29" s="254"/>
    </row>
    <row r="30" spans="1:13" s="165" customFormat="1">
      <c r="A30" s="218" t="s">
        <v>134</v>
      </c>
      <c r="B30" s="255"/>
      <c r="C30" s="219" t="s">
        <v>135</v>
      </c>
      <c r="D30" s="249" t="s">
        <v>88</v>
      </c>
      <c r="E30" s="250">
        <v>5</v>
      </c>
      <c r="F30" s="251"/>
      <c r="G30" s="252"/>
      <c r="H30" s="221">
        <f t="shared" si="8"/>
        <v>0</v>
      </c>
      <c r="I30" s="223">
        <f t="shared" si="9"/>
        <v>0</v>
      </c>
      <c r="J30" s="224">
        <f t="shared" si="10"/>
        <v>0</v>
      </c>
      <c r="K30" s="221">
        <f t="shared" si="11"/>
        <v>0</v>
      </c>
      <c r="L30" s="257"/>
      <c r="M30" s="258"/>
    </row>
    <row r="31" spans="1:13" s="165" customFormat="1">
      <c r="A31" s="218" t="s">
        <v>136</v>
      </c>
      <c r="B31" s="255"/>
      <c r="C31" s="219" t="s">
        <v>137</v>
      </c>
      <c r="D31" s="249" t="s">
        <v>88</v>
      </c>
      <c r="E31" s="250">
        <v>10</v>
      </c>
      <c r="F31" s="251"/>
      <c r="G31" s="252"/>
      <c r="H31" s="221">
        <f t="shared" si="8"/>
        <v>0</v>
      </c>
      <c r="I31" s="223">
        <f t="shared" si="9"/>
        <v>0</v>
      </c>
      <c r="J31" s="224">
        <f t="shared" si="10"/>
        <v>0</v>
      </c>
      <c r="K31" s="221">
        <f t="shared" si="11"/>
        <v>0</v>
      </c>
      <c r="L31" s="257"/>
      <c r="M31" s="258"/>
    </row>
    <row r="32" spans="1:13" s="165" customFormat="1" ht="14.25" customHeight="1">
      <c r="A32" s="218" t="s">
        <v>138</v>
      </c>
      <c r="B32" s="255"/>
      <c r="C32" s="219" t="s">
        <v>139</v>
      </c>
      <c r="D32" s="249" t="s">
        <v>88</v>
      </c>
      <c r="E32" s="250">
        <v>8</v>
      </c>
      <c r="F32" s="251"/>
      <c r="G32" s="252"/>
      <c r="H32" s="221">
        <f t="shared" si="8"/>
        <v>0</v>
      </c>
      <c r="I32" s="223">
        <f t="shared" si="9"/>
        <v>0</v>
      </c>
      <c r="J32" s="224">
        <f t="shared" si="10"/>
        <v>0</v>
      </c>
      <c r="K32" s="221">
        <f t="shared" si="11"/>
        <v>0</v>
      </c>
      <c r="L32" s="257"/>
      <c r="M32" s="258"/>
    </row>
    <row r="33" spans="1:13" s="165" customFormat="1" ht="14.25" customHeight="1">
      <c r="A33" s="218" t="s">
        <v>140</v>
      </c>
      <c r="B33" s="255"/>
      <c r="C33" s="219" t="s">
        <v>142</v>
      </c>
      <c r="D33" s="249" t="s">
        <v>88</v>
      </c>
      <c r="E33" s="250">
        <v>50</v>
      </c>
      <c r="F33" s="251"/>
      <c r="G33" s="252"/>
      <c r="H33" s="221">
        <f t="shared" si="8"/>
        <v>0</v>
      </c>
      <c r="I33" s="223">
        <f t="shared" si="9"/>
        <v>0</v>
      </c>
      <c r="J33" s="224">
        <f t="shared" si="10"/>
        <v>0</v>
      </c>
      <c r="K33" s="221">
        <f t="shared" si="11"/>
        <v>0</v>
      </c>
      <c r="L33" s="257"/>
      <c r="M33" s="258"/>
    </row>
    <row r="34" spans="1:13" s="165" customFormat="1" ht="14.25" customHeight="1">
      <c r="A34" s="218" t="s">
        <v>141</v>
      </c>
      <c r="B34" s="255"/>
      <c r="C34" s="219" t="s">
        <v>144</v>
      </c>
      <c r="D34" s="249" t="s">
        <v>145</v>
      </c>
      <c r="E34" s="250">
        <v>50</v>
      </c>
      <c r="F34" s="251"/>
      <c r="G34" s="252"/>
      <c r="H34" s="221">
        <f t="shared" si="8"/>
        <v>0</v>
      </c>
      <c r="I34" s="223">
        <f t="shared" si="9"/>
        <v>0</v>
      </c>
      <c r="J34" s="224">
        <f t="shared" si="10"/>
        <v>0</v>
      </c>
      <c r="K34" s="221">
        <f t="shared" si="11"/>
        <v>0</v>
      </c>
      <c r="L34" s="257"/>
      <c r="M34" s="258"/>
    </row>
    <row r="35" spans="1:13" s="165" customFormat="1">
      <c r="A35" s="218" t="s">
        <v>143</v>
      </c>
      <c r="B35" s="255"/>
      <c r="C35" s="219" t="s">
        <v>93</v>
      </c>
      <c r="D35" s="249" t="s">
        <v>148</v>
      </c>
      <c r="E35" s="256">
        <v>1</v>
      </c>
      <c r="F35" s="251"/>
      <c r="G35" s="252"/>
      <c r="H35" s="221">
        <f t="shared" si="8"/>
        <v>0</v>
      </c>
      <c r="I35" s="223">
        <f t="shared" si="9"/>
        <v>0</v>
      </c>
      <c r="J35" s="224">
        <f t="shared" si="10"/>
        <v>0</v>
      </c>
      <c r="K35" s="221">
        <f t="shared" si="11"/>
        <v>0</v>
      </c>
      <c r="L35" s="257"/>
      <c r="M35" s="258"/>
    </row>
    <row r="36" spans="1:13" s="165" customFormat="1">
      <c r="A36" s="218" t="s">
        <v>146</v>
      </c>
      <c r="B36" s="255"/>
      <c r="C36" s="219" t="s">
        <v>150</v>
      </c>
      <c r="D36" s="249" t="s">
        <v>94</v>
      </c>
      <c r="E36" s="256">
        <v>2</v>
      </c>
      <c r="F36" s="284"/>
      <c r="G36" s="252"/>
      <c r="H36" s="221">
        <f t="shared" si="8"/>
        <v>0</v>
      </c>
      <c r="I36" s="223">
        <f t="shared" si="9"/>
        <v>0</v>
      </c>
      <c r="J36" s="224">
        <f t="shared" si="10"/>
        <v>0</v>
      </c>
      <c r="K36" s="221">
        <f t="shared" si="11"/>
        <v>0</v>
      </c>
      <c r="L36" s="257"/>
      <c r="M36" s="258"/>
    </row>
    <row r="37" spans="1:13" s="165" customFormat="1" ht="15.75" thickBot="1">
      <c r="A37" s="218"/>
      <c r="B37" s="255"/>
      <c r="C37" s="219"/>
      <c r="D37" s="249"/>
      <c r="E37" s="262"/>
      <c r="F37" s="263"/>
      <c r="G37" s="264"/>
      <c r="H37" s="264"/>
      <c r="I37" s="265"/>
      <c r="J37" s="266"/>
      <c r="K37" s="264"/>
      <c r="L37" s="267"/>
      <c r="M37" s="268"/>
    </row>
    <row r="38" spans="1:13" s="165" customFormat="1" ht="15.75" thickBot="1">
      <c r="A38" s="269"/>
      <c r="B38" s="244">
        <v>42037</v>
      </c>
      <c r="C38" s="152" t="s">
        <v>151</v>
      </c>
      <c r="D38" s="153"/>
      <c r="E38" s="270"/>
      <c r="F38" s="271"/>
      <c r="G38" s="272"/>
      <c r="H38" s="272"/>
      <c r="I38" s="273"/>
      <c r="J38" s="274"/>
      <c r="K38" s="272"/>
      <c r="L38" s="273"/>
      <c r="M38" s="275"/>
    </row>
    <row r="39" spans="1:13" s="165" customFormat="1" ht="15.75" thickBot="1">
      <c r="A39" s="387"/>
      <c r="B39" s="388"/>
      <c r="C39" s="287"/>
      <c r="D39" s="286"/>
      <c r="E39" s="288"/>
      <c r="F39" s="289"/>
      <c r="G39" s="290"/>
      <c r="H39" s="290"/>
      <c r="I39" s="291"/>
      <c r="J39" s="292"/>
      <c r="K39" s="290"/>
      <c r="L39" s="291"/>
      <c r="M39" s="293"/>
    </row>
    <row r="40" spans="1:13" s="165" customFormat="1" ht="15.75" thickBot="1">
      <c r="A40" s="269"/>
      <c r="B40" s="185">
        <v>3</v>
      </c>
      <c r="C40" s="152" t="s">
        <v>152</v>
      </c>
      <c r="D40" s="153"/>
      <c r="E40" s="270"/>
      <c r="F40" s="271"/>
      <c r="G40" s="272"/>
      <c r="H40" s="272"/>
      <c r="I40" s="273"/>
      <c r="J40" s="274"/>
      <c r="K40" s="272"/>
      <c r="L40" s="273"/>
      <c r="M40" s="275"/>
    </row>
    <row r="41" spans="1:13" s="165" customFormat="1" ht="15.75" thickBot="1">
      <c r="A41" s="285"/>
      <c r="B41" s="286"/>
      <c r="C41" s="287"/>
      <c r="D41" s="286"/>
      <c r="E41" s="288"/>
      <c r="F41" s="289"/>
      <c r="G41" s="290"/>
      <c r="H41" s="290"/>
      <c r="I41" s="291"/>
      <c r="J41" s="292"/>
      <c r="K41" s="290"/>
      <c r="L41" s="291"/>
      <c r="M41" s="293"/>
    </row>
    <row r="42" spans="1:13" s="165" customFormat="1" ht="15.75" thickBot="1">
      <c r="A42" s="269"/>
      <c r="B42" s="185">
        <v>4</v>
      </c>
      <c r="C42" s="152" t="s">
        <v>153</v>
      </c>
      <c r="D42" s="153"/>
      <c r="E42" s="270"/>
      <c r="F42" s="271"/>
      <c r="G42" s="272"/>
      <c r="H42" s="272"/>
      <c r="I42" s="273"/>
      <c r="J42" s="274"/>
      <c r="K42" s="272"/>
      <c r="L42" s="273"/>
      <c r="M42" s="275"/>
    </row>
    <row r="43" spans="1:13" s="165" customFormat="1" ht="15.75" thickBot="1">
      <c r="A43" s="294"/>
      <c r="B43" s="295"/>
      <c r="C43" s="296"/>
      <c r="D43" s="297"/>
      <c r="E43" s="298"/>
      <c r="F43" s="289"/>
      <c r="G43" s="290"/>
      <c r="H43" s="290"/>
      <c r="I43" s="291"/>
      <c r="J43" s="292"/>
      <c r="K43" s="290"/>
      <c r="L43" s="291"/>
      <c r="M43" s="293"/>
    </row>
    <row r="44" spans="1:13" s="165" customFormat="1" ht="15.75" thickBot="1">
      <c r="A44" s="269"/>
      <c r="B44" s="185">
        <v>5</v>
      </c>
      <c r="C44" s="152" t="s">
        <v>154</v>
      </c>
      <c r="D44" s="153"/>
      <c r="E44" s="270"/>
      <c r="F44" s="299"/>
      <c r="G44" s="272"/>
      <c r="H44" s="272"/>
      <c r="I44" s="273"/>
      <c r="J44" s="274"/>
      <c r="K44" s="272"/>
      <c r="L44" s="273"/>
      <c r="M44" s="275"/>
    </row>
    <row r="45" spans="1:13" s="165" customFormat="1">
      <c r="A45" s="218" t="s">
        <v>155</v>
      </c>
      <c r="B45" s="300"/>
      <c r="C45" s="154" t="s">
        <v>156</v>
      </c>
      <c r="D45" s="155" t="s">
        <v>100</v>
      </c>
      <c r="E45" s="156">
        <v>80</v>
      </c>
      <c r="F45" s="301"/>
      <c r="G45" s="301"/>
      <c r="H45" s="221">
        <f t="shared" ref="H45:H63" si="12">F45+G45</f>
        <v>0</v>
      </c>
      <c r="I45" s="223">
        <f t="shared" ref="I45:I63" si="13">E45*F45</f>
        <v>0</v>
      </c>
      <c r="J45" s="224">
        <f t="shared" ref="J45:J63" si="14">E45*G45</f>
        <v>0</v>
      </c>
      <c r="K45" s="221">
        <f t="shared" ref="K45:K63" si="15">I45+J45</f>
        <v>0</v>
      </c>
      <c r="L45" s="302"/>
      <c r="M45" s="303"/>
    </row>
    <row r="46" spans="1:13" s="165" customFormat="1">
      <c r="A46" s="218" t="s">
        <v>157</v>
      </c>
      <c r="B46" s="304"/>
      <c r="C46" s="154" t="s">
        <v>158</v>
      </c>
      <c r="D46" s="155" t="s">
        <v>100</v>
      </c>
      <c r="E46" s="156">
        <v>40</v>
      </c>
      <c r="F46" s="301"/>
      <c r="G46" s="301"/>
      <c r="H46" s="221">
        <f t="shared" si="12"/>
        <v>0</v>
      </c>
      <c r="I46" s="223">
        <f t="shared" si="13"/>
        <v>0</v>
      </c>
      <c r="J46" s="224">
        <f t="shared" si="14"/>
        <v>0</v>
      </c>
      <c r="K46" s="221">
        <f t="shared" si="15"/>
        <v>0</v>
      </c>
      <c r="L46" s="302"/>
      <c r="M46" s="303"/>
    </row>
    <row r="47" spans="1:13" s="165" customFormat="1">
      <c r="A47" s="218" t="s">
        <v>159</v>
      </c>
      <c r="B47" s="304"/>
      <c r="C47" s="154" t="s">
        <v>160</v>
      </c>
      <c r="D47" s="155" t="s">
        <v>100</v>
      </c>
      <c r="E47" s="156">
        <v>40</v>
      </c>
      <c r="F47" s="301"/>
      <c r="G47" s="301"/>
      <c r="H47" s="221">
        <f t="shared" si="12"/>
        <v>0</v>
      </c>
      <c r="I47" s="223">
        <f t="shared" si="13"/>
        <v>0</v>
      </c>
      <c r="J47" s="224">
        <f t="shared" si="14"/>
        <v>0</v>
      </c>
      <c r="K47" s="221">
        <f t="shared" si="15"/>
        <v>0</v>
      </c>
      <c r="L47" s="302"/>
      <c r="M47" s="303"/>
    </row>
    <row r="48" spans="1:13" s="165" customFormat="1">
      <c r="A48" s="218" t="s">
        <v>161</v>
      </c>
      <c r="B48" s="305"/>
      <c r="C48" s="306" t="s">
        <v>162</v>
      </c>
      <c r="D48" s="307" t="s">
        <v>148</v>
      </c>
      <c r="E48" s="256">
        <v>1</v>
      </c>
      <c r="F48" s="252"/>
      <c r="G48" s="308"/>
      <c r="H48" s="221">
        <f t="shared" si="12"/>
        <v>0</v>
      </c>
      <c r="I48" s="223">
        <f t="shared" si="13"/>
        <v>0</v>
      </c>
      <c r="J48" s="224">
        <f t="shared" si="14"/>
        <v>0</v>
      </c>
      <c r="K48" s="221">
        <f t="shared" si="15"/>
        <v>0</v>
      </c>
      <c r="L48" s="309"/>
      <c r="M48" s="258"/>
    </row>
    <row r="49" spans="1:13" s="165" customFormat="1">
      <c r="A49" s="218" t="s">
        <v>163</v>
      </c>
      <c r="B49" s="304"/>
      <c r="C49" s="157" t="s">
        <v>164</v>
      </c>
      <c r="D49" s="158" t="s">
        <v>148</v>
      </c>
      <c r="E49" s="159">
        <v>1</v>
      </c>
      <c r="F49" s="252"/>
      <c r="G49" s="252"/>
      <c r="H49" s="221">
        <f t="shared" si="12"/>
        <v>0</v>
      </c>
      <c r="I49" s="223">
        <f t="shared" si="13"/>
        <v>0</v>
      </c>
      <c r="J49" s="224">
        <f t="shared" si="14"/>
        <v>0</v>
      </c>
      <c r="K49" s="221">
        <f t="shared" si="15"/>
        <v>0</v>
      </c>
      <c r="L49" s="310"/>
      <c r="M49" s="258"/>
    </row>
    <row r="50" spans="1:13" s="165" customFormat="1">
      <c r="A50" s="218" t="s">
        <v>165</v>
      </c>
      <c r="B50" s="304"/>
      <c r="C50" s="157" t="s">
        <v>8</v>
      </c>
      <c r="D50" s="158" t="s">
        <v>148</v>
      </c>
      <c r="E50" s="159">
        <v>1</v>
      </c>
      <c r="F50" s="252"/>
      <c r="G50" s="252"/>
      <c r="H50" s="221">
        <f t="shared" si="12"/>
        <v>0</v>
      </c>
      <c r="I50" s="223">
        <f t="shared" si="13"/>
        <v>0</v>
      </c>
      <c r="J50" s="224">
        <f t="shared" si="14"/>
        <v>0</v>
      </c>
      <c r="K50" s="221">
        <f t="shared" si="15"/>
        <v>0</v>
      </c>
      <c r="L50" s="310"/>
      <c r="M50" s="258"/>
    </row>
    <row r="51" spans="1:13" s="165" customFormat="1">
      <c r="A51" s="218" t="s">
        <v>166</v>
      </c>
      <c r="B51" s="304"/>
      <c r="C51" s="157" t="s">
        <v>167</v>
      </c>
      <c r="D51" s="158" t="s">
        <v>148</v>
      </c>
      <c r="E51" s="159">
        <v>1</v>
      </c>
      <c r="F51" s="252"/>
      <c r="G51" s="252"/>
      <c r="H51" s="221">
        <f t="shared" si="12"/>
        <v>0</v>
      </c>
      <c r="I51" s="223">
        <f t="shared" si="13"/>
        <v>0</v>
      </c>
      <c r="J51" s="224">
        <f t="shared" si="14"/>
        <v>0</v>
      </c>
      <c r="K51" s="221">
        <f t="shared" si="15"/>
        <v>0</v>
      </c>
      <c r="L51" s="310"/>
      <c r="M51" s="258"/>
    </row>
    <row r="52" spans="1:13" s="165" customFormat="1">
      <c r="A52" s="218" t="s">
        <v>168</v>
      </c>
      <c r="B52" s="304"/>
      <c r="C52" s="157" t="s">
        <v>472</v>
      </c>
      <c r="D52" s="158" t="s">
        <v>148</v>
      </c>
      <c r="E52" s="159">
        <v>1</v>
      </c>
      <c r="F52" s="252"/>
      <c r="G52" s="252"/>
      <c r="H52" s="221">
        <f t="shared" si="12"/>
        <v>0</v>
      </c>
      <c r="I52" s="223">
        <f t="shared" si="13"/>
        <v>0</v>
      </c>
      <c r="J52" s="224">
        <f t="shared" si="14"/>
        <v>0</v>
      </c>
      <c r="K52" s="221">
        <f t="shared" si="15"/>
        <v>0</v>
      </c>
      <c r="L52" s="310"/>
      <c r="M52" s="258"/>
    </row>
    <row r="53" spans="1:13" s="165" customFormat="1">
      <c r="A53" s="218" t="s">
        <v>170</v>
      </c>
      <c r="B53" s="304"/>
      <c r="C53" s="157" t="s">
        <v>419</v>
      </c>
      <c r="D53" s="158" t="s">
        <v>94</v>
      </c>
      <c r="E53" s="159">
        <v>16</v>
      </c>
      <c r="F53" s="252"/>
      <c r="G53" s="252"/>
      <c r="H53" s="221">
        <f t="shared" si="12"/>
        <v>0</v>
      </c>
      <c r="I53" s="223">
        <f t="shared" si="13"/>
        <v>0</v>
      </c>
      <c r="J53" s="224">
        <f t="shared" si="14"/>
        <v>0</v>
      </c>
      <c r="K53" s="221">
        <f t="shared" si="15"/>
        <v>0</v>
      </c>
      <c r="L53" s="310"/>
      <c r="M53" s="258"/>
    </row>
    <row r="54" spans="1:13" s="165" customFormat="1">
      <c r="A54" s="218" t="s">
        <v>171</v>
      </c>
      <c r="B54" s="304"/>
      <c r="C54" s="157" t="s">
        <v>420</v>
      </c>
      <c r="D54" s="158" t="s">
        <v>88</v>
      </c>
      <c r="E54" s="159">
        <v>830</v>
      </c>
      <c r="F54" s="252"/>
      <c r="G54" s="252"/>
      <c r="H54" s="221">
        <f t="shared" si="12"/>
        <v>0</v>
      </c>
      <c r="I54" s="223">
        <f t="shared" si="13"/>
        <v>0</v>
      </c>
      <c r="J54" s="224">
        <f t="shared" si="14"/>
        <v>0</v>
      </c>
      <c r="K54" s="221">
        <f t="shared" si="15"/>
        <v>0</v>
      </c>
      <c r="L54" s="310"/>
      <c r="M54" s="258"/>
    </row>
    <row r="55" spans="1:13" s="165" customFormat="1">
      <c r="A55" s="218" t="s">
        <v>173</v>
      </c>
      <c r="B55" s="304"/>
      <c r="C55" s="157" t="s">
        <v>473</v>
      </c>
      <c r="D55" s="158" t="s">
        <v>94</v>
      </c>
      <c r="E55" s="159">
        <v>4</v>
      </c>
      <c r="F55" s="252"/>
      <c r="G55" s="252"/>
      <c r="H55" s="221">
        <f t="shared" si="12"/>
        <v>0</v>
      </c>
      <c r="I55" s="223">
        <f t="shared" si="13"/>
        <v>0</v>
      </c>
      <c r="J55" s="224">
        <f t="shared" si="14"/>
        <v>0</v>
      </c>
      <c r="K55" s="221">
        <f t="shared" si="15"/>
        <v>0</v>
      </c>
      <c r="L55" s="310"/>
      <c r="M55" s="258"/>
    </row>
    <row r="56" spans="1:13" s="165" customFormat="1">
      <c r="A56" s="218" t="s">
        <v>175</v>
      </c>
      <c r="B56" s="304"/>
      <c r="C56" s="311" t="s">
        <v>172</v>
      </c>
      <c r="D56" s="158" t="s">
        <v>100</v>
      </c>
      <c r="E56" s="159">
        <v>32</v>
      </c>
      <c r="F56" s="252"/>
      <c r="G56" s="252"/>
      <c r="H56" s="221">
        <f t="shared" si="12"/>
        <v>0</v>
      </c>
      <c r="I56" s="223">
        <f t="shared" si="13"/>
        <v>0</v>
      </c>
      <c r="J56" s="224">
        <f t="shared" si="14"/>
        <v>0</v>
      </c>
      <c r="K56" s="221">
        <f t="shared" si="15"/>
        <v>0</v>
      </c>
      <c r="L56" s="310"/>
      <c r="M56" s="258"/>
    </row>
    <row r="57" spans="1:13" s="165" customFormat="1">
      <c r="A57" s="218" t="s">
        <v>177</v>
      </c>
      <c r="B57" s="304"/>
      <c r="C57" s="157" t="s">
        <v>174</v>
      </c>
      <c r="D57" s="158" t="s">
        <v>100</v>
      </c>
      <c r="E57" s="159">
        <v>8</v>
      </c>
      <c r="F57" s="252"/>
      <c r="G57" s="252"/>
      <c r="H57" s="221">
        <f t="shared" si="12"/>
        <v>0</v>
      </c>
      <c r="I57" s="223">
        <f t="shared" si="13"/>
        <v>0</v>
      </c>
      <c r="J57" s="224">
        <f t="shared" si="14"/>
        <v>0</v>
      </c>
      <c r="K57" s="221">
        <f t="shared" si="15"/>
        <v>0</v>
      </c>
      <c r="L57" s="310"/>
      <c r="M57" s="258"/>
    </row>
    <row r="58" spans="1:13" s="165" customFormat="1">
      <c r="A58" s="218" t="s">
        <v>179</v>
      </c>
      <c r="B58" s="304"/>
      <c r="C58" s="157" t="s">
        <v>176</v>
      </c>
      <c r="D58" s="158" t="s">
        <v>100</v>
      </c>
      <c r="E58" s="159">
        <v>16</v>
      </c>
      <c r="F58" s="252"/>
      <c r="G58" s="252"/>
      <c r="H58" s="221">
        <f t="shared" si="12"/>
        <v>0</v>
      </c>
      <c r="I58" s="223">
        <f t="shared" si="13"/>
        <v>0</v>
      </c>
      <c r="J58" s="224">
        <f t="shared" si="14"/>
        <v>0</v>
      </c>
      <c r="K58" s="221">
        <f t="shared" si="15"/>
        <v>0</v>
      </c>
      <c r="L58" s="310"/>
      <c r="M58" s="258"/>
    </row>
    <row r="59" spans="1:13" s="165" customFormat="1">
      <c r="A59" s="218" t="s">
        <v>181</v>
      </c>
      <c r="B59" s="304"/>
      <c r="C59" s="157" t="s">
        <v>178</v>
      </c>
      <c r="D59" s="158" t="s">
        <v>100</v>
      </c>
      <c r="E59" s="159">
        <v>40</v>
      </c>
      <c r="F59" s="252"/>
      <c r="G59" s="252"/>
      <c r="H59" s="221">
        <f t="shared" si="12"/>
        <v>0</v>
      </c>
      <c r="I59" s="223">
        <f t="shared" si="13"/>
        <v>0</v>
      </c>
      <c r="J59" s="224">
        <f t="shared" si="14"/>
        <v>0</v>
      </c>
      <c r="K59" s="221">
        <f t="shared" si="15"/>
        <v>0</v>
      </c>
      <c r="L59" s="310"/>
      <c r="M59" s="258"/>
    </row>
    <row r="60" spans="1:13" s="165" customFormat="1">
      <c r="A60" s="218" t="s">
        <v>183</v>
      </c>
      <c r="B60" s="305"/>
      <c r="C60" s="312" t="s">
        <v>180</v>
      </c>
      <c r="D60" s="155" t="s">
        <v>148</v>
      </c>
      <c r="E60" s="313">
        <v>1</v>
      </c>
      <c r="F60" s="252"/>
      <c r="G60" s="252"/>
      <c r="H60" s="221">
        <f t="shared" si="12"/>
        <v>0</v>
      </c>
      <c r="I60" s="223">
        <f t="shared" si="13"/>
        <v>0</v>
      </c>
      <c r="J60" s="224">
        <f t="shared" si="14"/>
        <v>0</v>
      </c>
      <c r="K60" s="221">
        <f t="shared" si="15"/>
        <v>0</v>
      </c>
      <c r="L60" s="310"/>
      <c r="M60" s="258"/>
    </row>
    <row r="61" spans="1:13" s="165" customFormat="1">
      <c r="A61" s="218" t="s">
        <v>185</v>
      </c>
      <c r="B61" s="305"/>
      <c r="C61" s="312" t="s">
        <v>182</v>
      </c>
      <c r="D61" s="155" t="s">
        <v>94</v>
      </c>
      <c r="E61" s="313">
        <v>1</v>
      </c>
      <c r="F61" s="252"/>
      <c r="G61" s="252"/>
      <c r="H61" s="221">
        <f t="shared" si="12"/>
        <v>0</v>
      </c>
      <c r="I61" s="223">
        <f t="shared" si="13"/>
        <v>0</v>
      </c>
      <c r="J61" s="224">
        <f t="shared" si="14"/>
        <v>0</v>
      </c>
      <c r="K61" s="221">
        <f t="shared" si="15"/>
        <v>0</v>
      </c>
      <c r="L61" s="310"/>
      <c r="M61" s="258"/>
    </row>
    <row r="62" spans="1:13" s="165" customFormat="1">
      <c r="A62" s="218" t="s">
        <v>421</v>
      </c>
      <c r="B62" s="305"/>
      <c r="C62" s="312" t="s">
        <v>184</v>
      </c>
      <c r="D62" s="155" t="s">
        <v>100</v>
      </c>
      <c r="E62" s="313">
        <v>8</v>
      </c>
      <c r="F62" s="252"/>
      <c r="G62" s="252"/>
      <c r="H62" s="221">
        <f t="shared" si="12"/>
        <v>0</v>
      </c>
      <c r="I62" s="223">
        <f t="shared" si="13"/>
        <v>0</v>
      </c>
      <c r="J62" s="224">
        <f t="shared" si="14"/>
        <v>0</v>
      </c>
      <c r="K62" s="221">
        <f t="shared" si="15"/>
        <v>0</v>
      </c>
      <c r="L62" s="310"/>
      <c r="M62" s="258"/>
    </row>
    <row r="63" spans="1:13" s="165" customFormat="1">
      <c r="A63" s="218" t="s">
        <v>423</v>
      </c>
      <c r="B63" s="304"/>
      <c r="C63" s="157" t="s">
        <v>186</v>
      </c>
      <c r="D63" s="155" t="s">
        <v>100</v>
      </c>
      <c r="E63" s="159">
        <v>8</v>
      </c>
      <c r="F63" s="308"/>
      <c r="G63" s="252"/>
      <c r="H63" s="221">
        <f t="shared" si="12"/>
        <v>0</v>
      </c>
      <c r="I63" s="223">
        <f t="shared" si="13"/>
        <v>0</v>
      </c>
      <c r="J63" s="224">
        <f t="shared" si="14"/>
        <v>0</v>
      </c>
      <c r="K63" s="221">
        <f t="shared" si="15"/>
        <v>0</v>
      </c>
      <c r="L63" s="310"/>
      <c r="M63" s="258"/>
    </row>
    <row r="64" spans="1:13" s="165" customFormat="1" ht="15.75" thickBot="1">
      <c r="A64" s="236"/>
      <c r="B64" s="305"/>
      <c r="C64" s="311"/>
      <c r="D64" s="249"/>
      <c r="E64" s="256"/>
      <c r="F64" s="252"/>
      <c r="G64" s="264"/>
      <c r="H64" s="264"/>
      <c r="I64" s="265"/>
      <c r="J64" s="266"/>
      <c r="K64" s="264"/>
      <c r="L64" s="265"/>
      <c r="M64" s="268"/>
    </row>
    <row r="65" spans="1:13" s="165" customFormat="1" ht="15.75" thickBot="1">
      <c r="A65" s="269"/>
      <c r="B65" s="185">
        <v>6</v>
      </c>
      <c r="C65" s="152" t="s">
        <v>187</v>
      </c>
      <c r="D65" s="153"/>
      <c r="E65" s="270"/>
      <c r="F65" s="271"/>
      <c r="G65" s="272"/>
      <c r="H65" s="272"/>
      <c r="I65" s="273"/>
      <c r="J65" s="274"/>
      <c r="K65" s="272"/>
      <c r="L65" s="273"/>
      <c r="M65" s="275"/>
    </row>
    <row r="66" spans="1:13" s="165" customFormat="1">
      <c r="A66" s="314" t="s">
        <v>188</v>
      </c>
      <c r="B66" s="315"/>
      <c r="C66" s="316" t="s">
        <v>189</v>
      </c>
      <c r="D66" s="317" t="s">
        <v>148</v>
      </c>
      <c r="E66" s="318">
        <v>1</v>
      </c>
      <c r="F66" s="301"/>
      <c r="G66" s="301"/>
      <c r="H66" s="221">
        <f t="shared" ref="H66:H68" si="16">F66+G66</f>
        <v>0</v>
      </c>
      <c r="I66" s="223">
        <f t="shared" ref="I66:I68" si="17">E66*F66</f>
        <v>0</v>
      </c>
      <c r="J66" s="224">
        <f t="shared" ref="J66:J68" si="18">E66*G66</f>
        <v>0</v>
      </c>
      <c r="K66" s="221">
        <f t="shared" ref="K66:K68" si="19">I66+J66</f>
        <v>0</v>
      </c>
      <c r="L66" s="302"/>
      <c r="M66" s="303"/>
    </row>
    <row r="67" spans="1:13" s="165" customFormat="1">
      <c r="A67" s="236" t="s">
        <v>190</v>
      </c>
      <c r="B67" s="305"/>
      <c r="C67" s="319" t="s">
        <v>9</v>
      </c>
      <c r="D67" s="307" t="s">
        <v>148</v>
      </c>
      <c r="E67" s="256">
        <v>1</v>
      </c>
      <c r="F67" s="252"/>
      <c r="G67" s="252"/>
      <c r="H67" s="221">
        <f t="shared" si="16"/>
        <v>0</v>
      </c>
      <c r="I67" s="223">
        <f t="shared" si="17"/>
        <v>0</v>
      </c>
      <c r="J67" s="224">
        <f t="shared" si="18"/>
        <v>0</v>
      </c>
      <c r="K67" s="221">
        <f t="shared" si="19"/>
        <v>0</v>
      </c>
      <c r="L67" s="310"/>
      <c r="M67" s="258"/>
    </row>
    <row r="68" spans="1:13" s="165" customFormat="1">
      <c r="A68" s="236" t="s">
        <v>191</v>
      </c>
      <c r="B68" s="305"/>
      <c r="C68" s="319" t="s">
        <v>10</v>
      </c>
      <c r="D68" s="307" t="s">
        <v>148</v>
      </c>
      <c r="E68" s="256">
        <v>1</v>
      </c>
      <c r="F68" s="252"/>
      <c r="G68" s="252"/>
      <c r="H68" s="221">
        <f t="shared" si="16"/>
        <v>0</v>
      </c>
      <c r="I68" s="223">
        <f t="shared" si="17"/>
        <v>0</v>
      </c>
      <c r="J68" s="224">
        <f t="shared" si="18"/>
        <v>0</v>
      </c>
      <c r="K68" s="221">
        <f t="shared" si="19"/>
        <v>0</v>
      </c>
      <c r="L68" s="310"/>
      <c r="M68" s="258"/>
    </row>
    <row r="69" spans="1:13" ht="15.75" thickBot="1">
      <c r="A69" s="259"/>
      <c r="B69" s="401"/>
      <c r="C69" s="322"/>
      <c r="D69" s="321"/>
      <c r="E69" s="323"/>
      <c r="F69" s="324"/>
      <c r="G69" s="325"/>
      <c r="H69" s="325"/>
      <c r="I69" s="326"/>
      <c r="J69" s="325"/>
      <c r="K69" s="402"/>
      <c r="L69" s="403"/>
      <c r="M69" s="327"/>
    </row>
  </sheetData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headerFooter>
    <oddFooter>&amp;RStrana &amp;P (&amp;N)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17</vt:i4>
      </vt:variant>
    </vt:vector>
  </HeadingPairs>
  <TitlesOfParts>
    <vt:vector size="31" baseType="lpstr">
      <vt:lpstr>Krycí list</vt:lpstr>
      <vt:lpstr>Rekapitulace</vt:lpstr>
      <vt:lpstr>PS070.01</vt:lpstr>
      <vt:lpstr>PS071.01</vt:lpstr>
      <vt:lpstr>PS 2201.01</vt:lpstr>
      <vt:lpstr>PS2201.01-Příloha č.1</vt:lpstr>
      <vt:lpstr>PS2201.02</vt:lpstr>
      <vt:lpstr>PS2202.01</vt:lpstr>
      <vt:lpstr>PS2202.02</vt:lpstr>
      <vt:lpstr>PS221.01</vt:lpstr>
      <vt:lpstr>PS221.02</vt:lpstr>
      <vt:lpstr>PS230.01</vt:lpstr>
      <vt:lpstr>PS230.03</vt:lpstr>
      <vt:lpstr>List1</vt:lpstr>
      <vt:lpstr>'PS 2201.01'!Názvy_tisku</vt:lpstr>
      <vt:lpstr>PS070.01!Názvy_tisku</vt:lpstr>
      <vt:lpstr>PS071.01!Názvy_tisku</vt:lpstr>
      <vt:lpstr>PS2202.01!Názvy_tisku</vt:lpstr>
      <vt:lpstr>PS221.01!Názvy_tisku</vt:lpstr>
      <vt:lpstr>PS230.01!Názvy_tisku</vt:lpstr>
      <vt:lpstr>PS230.03!Názvy_tisku</vt:lpstr>
      <vt:lpstr>'PS 2201.01'!Oblast_tisku</vt:lpstr>
      <vt:lpstr>PS071.01!Oblast_tisku</vt:lpstr>
      <vt:lpstr>'PS2201.01-Příloha č.1'!Oblast_tisku</vt:lpstr>
      <vt:lpstr>PS2201.02!Oblast_tisku</vt:lpstr>
      <vt:lpstr>PS2202.01!Oblast_tisku</vt:lpstr>
      <vt:lpstr>PS221.01!Oblast_tisku</vt:lpstr>
      <vt:lpstr>PS221.02!Oblast_tisku</vt:lpstr>
      <vt:lpstr>PS230.01!Oblast_tisku</vt:lpstr>
      <vt:lpstr>Rekapitulace!Oblast_tisku</vt:lpstr>
      <vt:lpstr>Rekapitulace!Print_Area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2015-10-16T07:36:55Z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um vytvoreni dokumentu">
    <vt:lpwstr>6.10.2015</vt:lpwstr>
  </property>
  <property fmtid="{D5CDD505-2E9C-101B-9397-08002B2CF9AE}" pid="3" name="Autor dokumentu">
    <vt:lpwstr>Chytka Vlastimil</vt:lpwstr>
  </property>
  <property fmtid="{D5CDD505-2E9C-101B-9397-08002B2CF9AE}" pid="4" name="Nadpis">
    <vt:lpwstr>Rozpočet</vt:lpwstr>
  </property>
  <property fmtid="{D5CDD505-2E9C-101B-9397-08002B2CF9AE}" pid="5" name="Nazev stupne">
    <vt:lpwstr>Dokumentace pro provádění stavby</vt:lpwstr>
  </property>
  <property fmtid="{D5CDD505-2E9C-101B-9397-08002B2CF9AE}" pid="6" name="Archiv">
    <vt:lpwstr>15039-DPS-F-001-Souhrnný rozpočet</vt:lpwstr>
  </property>
  <property fmtid="{D5CDD505-2E9C-101B-9397-08002B2CF9AE}" pid="7" name="CisloDokumentu">
    <vt:lpwstr>Souhrnný rozpočet</vt:lpwstr>
  </property>
  <property fmtid="{D5CDD505-2E9C-101B-9397-08002B2CF9AE}" pid="8" name="Stupen PD">
    <vt:lpwstr/>
  </property>
  <property fmtid="{D5CDD505-2E9C-101B-9397-08002B2CF9AE}" pid="9" name="Cislo podzakazky">
    <vt:lpwstr>15039</vt:lpwstr>
  </property>
  <property fmtid="{D5CDD505-2E9C-101B-9397-08002B2CF9AE}" pid="10" name="Cislo zakazky">
    <vt:lpwstr>15039</vt:lpwstr>
  </property>
  <property fmtid="{D5CDD505-2E9C-101B-9397-08002B2CF9AE}" pid="11" name="Investor">
    <vt:lpwstr>SPRÁVA STÁTNÍCH HMOTNÝCH REZERV ČESKÉ REP.</vt:lpwstr>
  </property>
  <property fmtid="{D5CDD505-2E9C-101B-9397-08002B2CF9AE}" pid="12" name="Kod zakazky">
    <vt:lpwstr/>
  </property>
  <property fmtid="{D5CDD505-2E9C-101B-9397-08002B2CF9AE}" pid="13" name="Misto stavby">
    <vt:lpwstr>H. Městec</vt:lpwstr>
  </property>
  <property fmtid="{D5CDD505-2E9C-101B-9397-08002B2CF9AE}" pid="14" name="NazevZakazky">
    <vt:lpwstr>Heřmanův Městec - TZH strojovny NATO</vt:lpwstr>
  </property>
  <property fmtid="{D5CDD505-2E9C-101B-9397-08002B2CF9AE}" pid="15" name="Pocet vyhotoveni">
    <vt:lpwstr>6+1</vt:lpwstr>
  </property>
  <property fmtid="{D5CDD505-2E9C-101B-9397-08002B2CF9AE}" pid="16" name="Stavba">
    <vt:lpwstr>Heřmanův Městec - TZH strojovny NATO</vt:lpwstr>
  </property>
  <property fmtid="{D5CDD505-2E9C-101B-9397-08002B2CF9AE}" pid="17" name="Termin zprac. zakazky">
    <vt:filetime>2015-09-30T00:00:00Z</vt:filetime>
  </property>
  <property fmtid="{D5CDD505-2E9C-101B-9397-08002B2CF9AE}" pid="18" name="Termin zprac. zakazky datum">
    <vt:lpwstr>9 / 2015</vt:lpwstr>
  </property>
  <property fmtid="{D5CDD505-2E9C-101B-9397-08002B2CF9AE}" pid="19" name="ID zakazky">
    <vt:i4>723</vt:i4>
  </property>
  <property fmtid="{D5CDD505-2E9C-101B-9397-08002B2CF9AE}" pid="20" name="HIP">
    <vt:lpwstr>chytka</vt:lpwstr>
  </property>
  <property fmtid="{D5CDD505-2E9C-101B-9397-08002B2CF9AE}" pid="21" name="HIP_Full">
    <vt:lpwstr>Chytka Vlastimil</vt:lpwstr>
  </property>
  <property fmtid="{D5CDD505-2E9C-101B-9397-08002B2CF9AE}" pid="22" name="Deleni objektu">
    <vt:lpwstr/>
  </property>
  <property fmtid="{D5CDD505-2E9C-101B-9397-08002B2CF9AE}" pid="23" name="Objekty">
    <vt:lpwstr>F. Souhrnný rozpočet stavby</vt:lpwstr>
  </property>
  <property fmtid="{D5CDD505-2E9C-101B-9397-08002B2CF9AE}" pid="24" name="Odpovedny projektant">
    <vt:lpwstr>Chytka Vlastimil</vt:lpwstr>
  </property>
  <property fmtid="{D5CDD505-2E9C-101B-9397-08002B2CF9AE}" pid="25" name="Podkapitola">
    <vt:lpwstr/>
  </property>
  <property fmtid="{D5CDD505-2E9C-101B-9397-08002B2CF9AE}" pid="26" name="Stupen projektu">
    <vt:lpwstr>DPS</vt:lpwstr>
  </property>
  <property fmtid="{D5CDD505-2E9C-101B-9397-08002B2CF9AE}" pid="27" name="Vyber odpovednosti">
    <vt:lpwstr>chytka</vt:lpwstr>
  </property>
  <property fmtid="{D5CDD505-2E9C-101B-9397-08002B2CF9AE}" pid="28" name="Dokument kontroloval">
    <vt:lpwstr>Ing. Borovička Jiří</vt:lpwstr>
  </property>
  <property fmtid="{D5CDD505-2E9C-101B-9397-08002B2CF9AE}" pid="29" name="Pracovni verze">
    <vt:lpwstr>UNDER CHANGE</vt:lpwstr>
  </property>
  <property fmtid="{D5CDD505-2E9C-101B-9397-08002B2CF9AE}" pid="30" name="Schvalena verze">
    <vt:lpwstr/>
  </property>
  <property fmtid="{D5CDD505-2E9C-101B-9397-08002B2CF9AE}" pid="31" name="Datum schvaleni dokumentu">
    <vt:lpwstr>14.8.2014</vt:lpwstr>
  </property>
</Properties>
</file>