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filterPrivacy="1" defaultThemeVersion="124226"/>
  <bookViews>
    <workbookView xWindow="240" yWindow="105" windowWidth="14805" windowHeight="8010" activeTab="2"/>
  </bookViews>
  <sheets>
    <sheet name="Krycí list výkazu výměr" sheetId="5" r:id="rId1"/>
    <sheet name="Rekapitulace" sheetId="4" r:id="rId2"/>
    <sheet name="01.Technologie" sheetId="17" r:id="rId3"/>
    <sheet name="02.Silnoproud" sheetId="18" r:id="rId4"/>
    <sheet name="03.ASŘ a MaR" sheetId="16" r:id="rId5"/>
    <sheet name="List1" sheetId="1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info">#REF!</definedName>
    <definedName name="_T1">#REF!</definedName>
    <definedName name="a" localSheetId="2" hidden="1">{"'List1'!$A$1:$J$73"}</definedName>
    <definedName name="a" localSheetId="3" hidden="1">{"'List1'!$A$1:$J$73"}</definedName>
    <definedName name="a" localSheetId="4" hidden="1">{"'List1'!$A$1:$J$73"}</definedName>
    <definedName name="a" hidden="1">{"'List1'!$A$1:$J$73"}</definedName>
    <definedName name="AL_obvodový_plášť">#REF!</definedName>
    <definedName name="ArchivniCislo" localSheetId="2">#REF!</definedName>
    <definedName name="ArchivniCislo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CC">#REF!</definedName>
    <definedName name="CC_12">#REF!</definedName>
    <definedName name="CC_34">#REF!</definedName>
    <definedName name="CC_50">#REF!</definedName>
    <definedName name="Cena">#REF!</definedName>
    <definedName name="Cena_2">#REF!</definedName>
    <definedName name="Cena_dokumentace">#REF!</definedName>
    <definedName name="Cena1">#REF!</definedName>
    <definedName name="Cena1_2">#REF!</definedName>
    <definedName name="Cena2">#REF!</definedName>
    <definedName name="Cena2_2">#REF!</definedName>
    <definedName name="Cena3">#REF!</definedName>
    <definedName name="Cena3_2">#REF!</definedName>
    <definedName name="Cena4">#REF!</definedName>
    <definedName name="Cena4_2">#REF!</definedName>
    <definedName name="Cena5">#REF!</definedName>
    <definedName name="Cena5_2">#REF!</definedName>
    <definedName name="Cena6">#REF!</definedName>
    <definedName name="Cena6_2">#REF!</definedName>
    <definedName name="Cena7">#REF!</definedName>
    <definedName name="Cena7_2">#REF!</definedName>
    <definedName name="Cena8">#REF!</definedName>
    <definedName name="Cena8_2">#REF!</definedName>
    <definedName name="Datum">#REF!</definedName>
    <definedName name="Datum_2">#REF!</definedName>
    <definedName name="DatumDokonceni" localSheetId="2">#REF!</definedName>
    <definedName name="DatumDokonceni">#REF!</definedName>
    <definedName name="DeleniObjektu" localSheetId="2">#REF!</definedName>
    <definedName name="DeleniObjektu" localSheetId="3">'[3]Titul'!$D$40</definedName>
    <definedName name="DeleniObjektu" localSheetId="4">'[4]Titul'!$D$40</definedName>
    <definedName name="DeleniObjektu">#REF!</definedName>
    <definedName name="dem">#REF!</definedName>
    <definedName name="Dispečink">#REF!</definedName>
    <definedName name="Dispečink_2">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PJ">#REF!</definedName>
    <definedName name="DPJ_12">#REF!</definedName>
    <definedName name="DPJ_34">#REF!</definedName>
    <definedName name="DPJ_50">#REF!</definedName>
    <definedName name="Est_copy_první">#REF!</definedName>
    <definedName name="Est_poslední">#REF!</definedName>
    <definedName name="Est_první">#REF!</definedName>
    <definedName name="eur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_1">#REF!</definedName>
    <definedName name="fakt">#REF!</definedName>
    <definedName name="Format" localSheetId="2">#REF!</definedName>
    <definedName name="Format">#REF!</definedName>
    <definedName name="gbp">#REF!</definedName>
    <definedName name="HIP" localSheetId="2">#REF!</definedName>
    <definedName name="HIP">#REF!</definedName>
    <definedName name="Hlavička">#REF!</definedName>
    <definedName name="Hlavička_2">#REF!</definedName>
    <definedName name="HTML_CodePage" hidden="1">1250</definedName>
    <definedName name="HTML_Control" localSheetId="2" hidden="1">{"'List1'!$A$1:$J$73"}</definedName>
    <definedName name="HTML_Control" localSheetId="3" hidden="1">{"'List1'!$A$1:$J$73"}</definedName>
    <definedName name="HTML_Control" localSheetId="4" hidden="1">{"'List1'!$A$1:$J$73"}</definedName>
    <definedName name="HTML_Control" hidden="1">{"'List1'!$A$1:$J$73"}</definedName>
    <definedName name="HTML_Description" hidden="1">""</definedName>
    <definedName name="HTML_Email" hidden="1">""</definedName>
    <definedName name="HTML_Header" hidden="1">"List1"</definedName>
    <definedName name="HTML_LastUpdate" hidden="1">"20.2.1998"</definedName>
    <definedName name="HTML_LineAfter" hidden="1">FALSE</definedName>
    <definedName name="HTML_LineBefore" hidden="1">FALSE</definedName>
    <definedName name="HTML_Name" hidden="1">"Otakar KOUDELKA"</definedName>
    <definedName name="HTML_OBDlg2" hidden="1">TRUE</definedName>
    <definedName name="HTML_OBDlg4" hidden="1">TRUE</definedName>
    <definedName name="HTML_OS" hidden="1">0</definedName>
    <definedName name="HTML_PathFile" hidden="1">"C:\WINNT40\Profiles\Koudelka.000\Dokumenty\HTML.htm"</definedName>
    <definedName name="HTML_Title" hidden="1">"Sešit2"</definedName>
    <definedName name="chf">#REF!</definedName>
    <definedName name="Integr_poslední">#REF!</definedName>
    <definedName name="IP">#REF!</definedName>
    <definedName name="Izolace_akustické">#REF!</definedName>
    <definedName name="Izolace_proti_vodě">#REF!</definedName>
    <definedName name="k_6_ko">#REF!</definedName>
    <definedName name="k_6_sz">#REF!</definedName>
    <definedName name="k_8_ko">#REF!</definedName>
    <definedName name="k_8_sz">#REF!</definedName>
    <definedName name="kk" localSheetId="2" hidden="1">{"'List1'!$A$1:$J$73"}</definedName>
    <definedName name="kk" localSheetId="3" hidden="1">{"'List1'!$A$1:$J$73"}</definedName>
    <definedName name="kk" localSheetId="4" hidden="1">{"'List1'!$A$1:$J$73"}</definedName>
    <definedName name="kk" hidden="1">{"'List1'!$A$1:$J$73"}</definedName>
    <definedName name="Kod">#REF!</definedName>
    <definedName name="Kod_2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r_15">#REF!</definedName>
    <definedName name="kr_15_ła">#REF!</definedName>
    <definedName name="KSDK">#REF!</definedName>
    <definedName name="la">#REF!</definedName>
    <definedName name="Malby__tapety__nátěry__nástřiky">#REF!</definedName>
    <definedName name="Meritko" localSheetId="2">#REF!</definedName>
    <definedName name="Meritko">#REF!</definedName>
    <definedName name="MIstoStavby" localSheetId="2">#REF!</definedName>
    <definedName name="MIstoStavby">#REF!</definedName>
    <definedName name="MJ">#REF!</definedName>
    <definedName name="MJ_12">#REF!</definedName>
    <definedName name="MJ_34">#REF!</definedName>
    <definedName name="MJ_50">#REF!</definedName>
    <definedName name="MO">#REF!</definedName>
    <definedName name="MO_12">#REF!</definedName>
    <definedName name="MO_34">#REF!</definedName>
    <definedName name="MO_50">#REF!</definedName>
    <definedName name="MONT">#REF!</definedName>
    <definedName name="MONT_12">#REF!</definedName>
    <definedName name="MONT_34">#REF!</definedName>
    <definedName name="MONT_50">#REF!</definedName>
    <definedName name="NazevObjektu" localSheetId="2">#REF!</definedName>
    <definedName name="NazevObjektu" localSheetId="3">'[3]Titul'!$D$42</definedName>
    <definedName name="NazevObjektu" localSheetId="4">'[4]Titul'!$D$42</definedName>
    <definedName name="NazevObjektu">#REF!</definedName>
    <definedName name="NazevZakazky" localSheetId="2">#REF!</definedName>
    <definedName name="NazevZakazky" localSheetId="3">'[3]Titul'!$D$38</definedName>
    <definedName name="NazevZakazky" localSheetId="4">'[4]Titul'!$D$38</definedName>
    <definedName name="NazevZakazky">#REF!</definedName>
    <definedName name="ob_8_30">#REF!</definedName>
    <definedName name="Objednatel" localSheetId="2">#REF!</definedName>
    <definedName name="Objednatel">#REF!</definedName>
    <definedName name="Obklady_keramické">#REF!</definedName>
    <definedName name="_xlnm.Print_Area" localSheetId="2">'01.Technologie'!$A$1:$M$157</definedName>
    <definedName name="_xlnm.Print_Area" localSheetId="4">'03.ASŘ a MaR'!$A$1:$M$55</definedName>
    <definedName name="OP">#REF!</definedName>
    <definedName name="OP_12">#REF!</definedName>
    <definedName name="OP_34">#REF!</definedName>
    <definedName name="OP_50">#REF!</definedName>
    <definedName name="Ostatní_výrobky">#REF!</definedName>
    <definedName name="Parametry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n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dhl">#REF!</definedName>
    <definedName name="Podhledy">#REF!</definedName>
    <definedName name="Podkapitola" localSheetId="2">#REF!</definedName>
    <definedName name="Podkapitola" localSheetId="3">#REF!</definedName>
    <definedName name="Podkapitola" localSheetId="4">#REF!</definedName>
    <definedName name="Podkapitola">#REF!</definedName>
    <definedName name="podw">#REF!</definedName>
    <definedName name="poslední">#REF!</definedName>
    <definedName name="PracovniVerze" localSheetId="2">#REF!</definedName>
    <definedName name="PracovniVerze">#REF!</definedName>
    <definedName name="_xlnm.Print_Area" localSheetId="1">'Rekapitulace'!$A$1:$E$17</definedName>
    <definedName name="Přehled">#REF!</definedName>
    <definedName name="Přehled_2">#REF!</definedName>
    <definedName name="r_zie_dop">#REF!</definedName>
    <definedName name="r_zie_m">#REF!</definedName>
    <definedName name="r_zie_r">#REF!</definedName>
    <definedName name="Rekapitulace">#REF!</definedName>
    <definedName name="REKAPITULACE_2">#REF!</definedName>
    <definedName name="RevDatum1" localSheetId="2">#REF!</definedName>
    <definedName name="RevDatum1">#REF!</definedName>
    <definedName name="RevDatum2" localSheetId="2">#REF!</definedName>
    <definedName name="RevDatum2">#REF!</definedName>
    <definedName name="RevDatum3" localSheetId="2">#REF!</definedName>
    <definedName name="RevDatum3">#REF!</definedName>
    <definedName name="RevDatum4" localSheetId="2">#REF!</definedName>
    <definedName name="RevDatum4">#REF!</definedName>
    <definedName name="RevDatum5" localSheetId="2">#REF!</definedName>
    <definedName name="RevDatum5">#REF!</definedName>
    <definedName name="RevDatum6" localSheetId="2">#REF!</definedName>
    <definedName name="RevDatum6">#REF!</definedName>
    <definedName name="RevPopis1" localSheetId="2">#REF!</definedName>
    <definedName name="RevPopis1">#REF!</definedName>
    <definedName name="RevPopis2" localSheetId="2">#REF!</definedName>
    <definedName name="RevPopis2">#REF!</definedName>
    <definedName name="RevPopis3" localSheetId="2">#REF!</definedName>
    <definedName name="RevPopis3">#REF!</definedName>
    <definedName name="RevPopis4" localSheetId="2">#REF!</definedName>
    <definedName name="RevPopis4">#REF!</definedName>
    <definedName name="RevPopis5" localSheetId="2">#REF!</definedName>
    <definedName name="RevPopis5">#REF!</definedName>
    <definedName name="RevPopis6" localSheetId="2">#REF!</definedName>
    <definedName name="RevPopis6">#REF!</definedName>
    <definedName name="RevVypracoval1" localSheetId="2">#REF!</definedName>
    <definedName name="RevVypracoval1">#REF!</definedName>
    <definedName name="RevVypracoval2" localSheetId="2">#REF!</definedName>
    <definedName name="RevVypracoval2">#REF!</definedName>
    <definedName name="RevVypracoval3" localSheetId="2">#REF!</definedName>
    <definedName name="RevVypracoval3">#REF!</definedName>
    <definedName name="RevVypracoval4" localSheetId="2">#REF!</definedName>
    <definedName name="RevVypracoval4">#REF!</definedName>
    <definedName name="RevVypracoval5" localSheetId="2">#REF!</definedName>
    <definedName name="RevVypracoval5">#REF!</definedName>
    <definedName name="RevVypracoval6" localSheetId="2">#REF!</definedName>
    <definedName name="RevVypracoval6">#REF!</definedName>
    <definedName name="rg">#REF!</definedName>
    <definedName name="Rok_nabídky">#REF!</definedName>
    <definedName name="Rok_nabídky_2">#REF!</definedName>
    <definedName name="Rozpočet">#REF!</definedName>
    <definedName name="Sádrokartonové_konstrukce">#REF!</definedName>
    <definedName name="SC">#REF!</definedName>
    <definedName name="SC_12">#REF!</definedName>
    <definedName name="SC_34">#REF!</definedName>
    <definedName name="SC_50">#REF!</definedName>
    <definedName name="SchvalenaVerze" localSheetId="2">#REF!</definedName>
    <definedName name="SchvalenaVerze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upis1" localSheetId="2" hidden="1">{"'List1'!$A$1:$J$73"}</definedName>
    <definedName name="soupis1" localSheetId="3" hidden="1">{"'List1'!$A$1:$J$73"}</definedName>
    <definedName name="soupis1" localSheetId="4" hidden="1">{"'List1'!$A$1:$J$73"}</definedName>
    <definedName name="soupis1" hidden="1">{"'List1'!$A$1:$J$73"}</definedName>
    <definedName name="Specifikace">#REF!</definedName>
    <definedName name="Specifikace_2">#REF!</definedName>
    <definedName name="Spodek">#REF!</definedName>
    <definedName name="Stupen" localSheetId="2">#REF!</definedName>
    <definedName name="Stupen">#REF!</definedName>
    <definedName name="SWnákup">#REF!</definedName>
    <definedName name="SWprodej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1_12">#REF!</definedName>
    <definedName name="T1_34">#REF!</definedName>
    <definedName name="T1_50">#REF!</definedName>
    <definedName name="tłu">#REF!</definedName>
    <definedName name="Typ">('[2]MaR'!$C$151:$C$161,'[2]MaR'!$C$44:$C$143)</definedName>
    <definedName name="Typ_2">('[2]MaR'!$C$151:$C$161,'[2]MaR'!$C$44:$C$143)</definedName>
    <definedName name="u">#REF!</definedName>
    <definedName name="usd">#REF!</definedName>
    <definedName name="V.Č.30103" localSheetId="2" hidden="1">{"'List1'!$A$1:$J$73"}</definedName>
    <definedName name="V.Č.30103" localSheetId="3" hidden="1">{"'List1'!$A$1:$J$73"}</definedName>
    <definedName name="V.Č.30103" localSheetId="4" hidden="1">{"'List1'!$A$1:$J$73"}</definedName>
    <definedName name="V.Č.30103" hidden="1">{"'List1'!$A$1:$J$73"}</definedName>
    <definedName name="Vodorovné_konstrukce">#REF!</definedName>
    <definedName name="VV">#REF!</definedName>
    <definedName name="Vypracoval" localSheetId="2">#REF!</definedName>
    <definedName name="Vypracoval">#REF!</definedName>
    <definedName name="VZT">#REF!</definedName>
    <definedName name="ZakazkaCislo" localSheetId="2">#REF!</definedName>
    <definedName name="ZakazkaCislo">#REF!</definedName>
    <definedName name="Základy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  <definedName name="_xlnm.Print_Titles" localSheetId="2">'01.Technologie'!$1:$7</definedName>
  </definedNames>
  <calcPr calcId="125725"/>
</workbook>
</file>

<file path=xl/sharedStrings.xml><?xml version="1.0" encoding="utf-8"?>
<sst xmlns="http://schemas.openxmlformats.org/spreadsheetml/2006/main" count="739" uniqueCount="436">
  <si>
    <t>REKAPITULACE STAVBY</t>
  </si>
  <si>
    <t>Stavba:</t>
  </si>
  <si>
    <t>Objednatel:</t>
  </si>
  <si>
    <t xml:space="preserve">Zhotovitel:   </t>
  </si>
  <si>
    <t>Kód</t>
  </si>
  <si>
    <t>Popis</t>
  </si>
  <si>
    <t>Cena bez DPH</t>
  </si>
  <si>
    <t>%</t>
  </si>
  <si>
    <t>Dokumentace skutečného provedení</t>
  </si>
  <si>
    <t>Zařízení staveniště</t>
  </si>
  <si>
    <t>Provozní vlivy</t>
  </si>
  <si>
    <t>PIK, s.r.o.</t>
  </si>
  <si>
    <t>01.</t>
  </si>
  <si>
    <t>Strojně technologická část</t>
  </si>
  <si>
    <t>02.</t>
  </si>
  <si>
    <t>Elektrotechnická část</t>
  </si>
  <si>
    <t>KRYCÍ LIST ROZPOČTU</t>
  </si>
  <si>
    <t>Název stavby</t>
  </si>
  <si>
    <t>JKSO</t>
  </si>
  <si>
    <t xml:space="preserve"> </t>
  </si>
  <si>
    <t>Kód stavby</t>
  </si>
  <si>
    <t>13066</t>
  </si>
  <si>
    <t>Název objektu</t>
  </si>
  <si>
    <t>EČO</t>
  </si>
  <si>
    <t>Kód objektu</t>
  </si>
  <si>
    <t>1300661</t>
  </si>
  <si>
    <t>Název části</t>
  </si>
  <si>
    <t>Místo</t>
  </si>
  <si>
    <t>Přerov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</si>
  <si>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</si>
  <si>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</si>
  <si>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</si>
  <si>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</si>
  <si>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</si>
  <si>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</si>
  <si>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</si>
  <si>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</si>
  <si>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PIK s.r.o.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</si>
  <si>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</si>
  <si>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</si>
  <si>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</si>
  <si>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</si>
  <si>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</si>
  <si>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</si>
  <si>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</si>
  <si>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</si>
  <si>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</si>
  <si>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</si>
  <si>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</si>
  <si>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</si>
  <si>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</si>
  <si>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</si>
  <si>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</si>
  <si>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</si>
  <si>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</si>
  <si>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</si>
  <si>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</si>
  <si>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</si>
  <si>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</si>
  <si>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Montáž</t>
  </si>
  <si>
    <t>Bez pevné podl.</t>
  </si>
  <si>
    <t>Mimostav. doprava</t>
  </si>
  <si>
    <t>PSV</t>
  </si>
  <si>
    <t>Kulturní památka</t>
  </si>
  <si>
    <t>Územní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</si>
  <si>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</si>
  <si>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</si>
  <si>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</si>
  <si>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</si>
  <si>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</si>
  <si>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</si>
  <si>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</si>
  <si>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</si>
  <si>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</si>
  <si>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</si>
  <si>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</si>
  <si>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</si>
  <si>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</si>
  <si>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</si>
  <si>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</si>
  <si>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</si>
  <si>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</si>
  <si>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</si>
  <si>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</si>
  <si>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</si>
  <si>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Chytka Vl.</t>
  </si>
  <si>
    <t>Ostat. náklady-rozp. rezerva</t>
  </si>
  <si>
    <t>SSHR</t>
  </si>
  <si>
    <t>03.</t>
  </si>
  <si>
    <t>m</t>
  </si>
  <si>
    <t>Zemní práce</t>
  </si>
  <si>
    <t>Cena celkem</t>
  </si>
  <si>
    <t/>
  </si>
  <si>
    <t>km</t>
  </si>
  <si>
    <t>Nátěry</t>
  </si>
  <si>
    <t>Podružný materiál</t>
  </si>
  <si>
    <t>ks</t>
  </si>
  <si>
    <t>Demontáže</t>
  </si>
  <si>
    <t>Elektromontáže</t>
  </si>
  <si>
    <t>Kompletační činnost</t>
  </si>
  <si>
    <t>15-079 Heřmanův Městec TZH strojovny NATO</t>
  </si>
  <si>
    <t xml:space="preserve"> Úprava strojovny NATO</t>
  </si>
  <si>
    <t>PS239.</t>
  </si>
  <si>
    <t>D2.</t>
  </si>
  <si>
    <t>Dokumentkých a technologických zařízení</t>
  </si>
  <si>
    <t>ASŘ a MaR</t>
  </si>
  <si>
    <t>Demontáž výzbroje v rozvaděči RMS104-5pole</t>
  </si>
  <si>
    <t>hod</t>
  </si>
  <si>
    <t>Demontáž výzbroje v rozvaděči DT103-1pole</t>
  </si>
  <si>
    <t>Demontáž původní kabeláže</t>
  </si>
  <si>
    <t>Demontáž původního kab.žlabu 400/60mm</t>
  </si>
  <si>
    <t>Úprava zapojení v rozvaděčích RMS105 a DT103</t>
  </si>
  <si>
    <t>Motorový jistič Motorový jistič 0,63...1A</t>
  </si>
  <si>
    <t>Relé 3RN1011-1CK00  230VAC</t>
  </si>
  <si>
    <t>RSA 2,5A Řadová svornice</t>
  </si>
  <si>
    <t>Kabel CYKY-J 4x1.5 , volně</t>
  </si>
  <si>
    <t>Kabel CYKY-J 12x1.5 , volně</t>
  </si>
  <si>
    <t>Kabel stíněný JYTY-O 2x1 mm , volně</t>
  </si>
  <si>
    <t>Vodič CYY 4 , volně</t>
  </si>
  <si>
    <t>Ukončení vodičů izol. s označ. a zapojením do 2,5 mm2</t>
  </si>
  <si>
    <t>NKZI 100X250X0.80 Žlab kabel s integrovanou spojkou</t>
  </si>
  <si>
    <t>V 250 Víko kabelového žlabu</t>
  </si>
  <si>
    <t>NUV Úchyt víka</t>
  </si>
  <si>
    <t>NSM 6X10 Šroub vrat.+matice</t>
  </si>
  <si>
    <t>NPS 250 Podpěra na stěnu</t>
  </si>
  <si>
    <t>DS 400 držák -doplnění stáv. žlabu</t>
  </si>
  <si>
    <t xml:space="preserve"> Montáž kab.zlabů kovových Mars bez víka přes 125 do 250 mm</t>
  </si>
  <si>
    <t xml:space="preserve"> uzávěr s víkem</t>
  </si>
  <si>
    <t>Utěsnění prostupu proti SNV</t>
  </si>
  <si>
    <t>Zkoušky a prohlidky el. rozvodu a zař. a vyhotovení revizní zpravy pro objem mont. prací přes 100 do 500 tis.Kč</t>
  </si>
  <si>
    <t>Vytýčení trati venkovní vedení nn v přehledném terénu</t>
  </si>
  <si>
    <t>Hloubení kab.rýhy zemina třídy 3, šíře 350mm,hloubka 800mm</t>
  </si>
  <si>
    <t xml:space="preserve"> Kabel. lože z kopaného písku, bez zakrytí, šíře do 65cm,tloušťka 10cm</t>
  </si>
  <si>
    <t xml:space="preserve"> Folie výstražná z PVC do šířky 20cm</t>
  </si>
  <si>
    <t xml:space="preserve"> Zahoz kab. rýhy zemina třídy 3, šíře 350mm,hloubka 800mm</t>
  </si>
  <si>
    <t>ROZPOČET</t>
  </si>
  <si>
    <t>Část :</t>
  </si>
  <si>
    <t>SPRÁVA STÁTNÍCH HMOTNÝCH REZERV ČESKÉ REPUBLIKY</t>
  </si>
  <si>
    <t>SO / PS :</t>
  </si>
  <si>
    <t>Prof. Díl :</t>
  </si>
  <si>
    <t>P.Č.</t>
  </si>
  <si>
    <t>Kód položky</t>
  </si>
  <si>
    <t>MJ</t>
  </si>
  <si>
    <t>Množství celkem</t>
  </si>
  <si>
    <t>Dodávka jednotková</t>
  </si>
  <si>
    <t>Montáž jednotková</t>
  </si>
  <si>
    <t>Cena jednotková</t>
  </si>
  <si>
    <t>Dodávka
celkem</t>
  </si>
  <si>
    <t>Montáž
celkem</t>
  </si>
  <si>
    <t>Hmotnost jednotková</t>
  </si>
  <si>
    <t>Hmotnost
celkem</t>
  </si>
  <si>
    <t>Celkem</t>
  </si>
  <si>
    <t>Rozvaděč ASŘ a MaR +DT103 pole 2 - doplnění:</t>
  </si>
  <si>
    <t>1.1</t>
  </si>
  <si>
    <t>TRUBIČKOVÁ POJISTKA PRO PŘÍSTROJE, CHAR. F/35, NAPĚTÍ 250V, 160mA</t>
  </si>
  <si>
    <t>1.2</t>
  </si>
  <si>
    <t>ODDĚLOVACÍ BARIÉRA [EEx ia] IIC, 2 KANÁLY, NAPÁJENÍ 24VDC, např. KFD2-SR2-Ex2.W</t>
  </si>
  <si>
    <t>1.3</t>
  </si>
  <si>
    <t>4-vodičová svorka, Šedá, 2,5mm²</t>
  </si>
  <si>
    <t>1.4</t>
  </si>
  <si>
    <t>NOŽOVÁ POJISTKOVÁ SVORKA; POJISTKA ø5x30mm; 24V / 6,3A; LED</t>
  </si>
  <si>
    <t>Rozvaděč ASŘ a MaR +DT103 pole 4 - doplnění:</t>
  </si>
  <si>
    <t>1.5</t>
  </si>
  <si>
    <t>2-vodičová svorka, ŠEDÁ, 2,5mm²</t>
  </si>
  <si>
    <t>1.6</t>
  </si>
  <si>
    <t>KONCOVÁ SVORKA BEZ ŠROUBŮ, 10mm, ŠEDÁ, END STOP 10mm</t>
  </si>
  <si>
    <t>1.7</t>
  </si>
  <si>
    <t>NASTAVITELNÝ ŠTÍTEK, ŠEDÁ</t>
  </si>
  <si>
    <t>Montážní materiál a práce</t>
  </si>
  <si>
    <t>2.1.1</t>
  </si>
  <si>
    <t>Kabel UNITRONIC EV CY (TP) 2x2x0,75mm2, včetně ukončení a označení štítky</t>
  </si>
  <si>
    <t>2.1.2</t>
  </si>
  <si>
    <t>Vodič CY6mm2 Z-Ž - ochranné pospojování včetně ukončení</t>
  </si>
  <si>
    <t>2.1.3</t>
  </si>
  <si>
    <t>Elektroinstalační trubka zinkovaná DN25</t>
  </si>
  <si>
    <t>2.1.4</t>
  </si>
  <si>
    <t>Ohebná elektroinstalační trubka DN16, Zóna 2</t>
  </si>
  <si>
    <t>2.1.5</t>
  </si>
  <si>
    <t>Ohebná elektroinstalační trubka HLDPE prům. 90/75mm, uložení v zemi</t>
  </si>
  <si>
    <t>2.1.6</t>
  </si>
  <si>
    <t>Kabelový žlab s víkem, FeZn, 62/50, příslušenství</t>
  </si>
  <si>
    <t>2.1.7</t>
  </si>
  <si>
    <t>Pomocná ocelová konstrukce - obecně</t>
  </si>
  <si>
    <t>kg</t>
  </si>
  <si>
    <t>2.1.8</t>
  </si>
  <si>
    <t>Výkop - ruční ŠxH: 200x700mm, včetně zásypu a označení</t>
  </si>
  <si>
    <t>2.1.9</t>
  </si>
  <si>
    <t>set</t>
  </si>
  <si>
    <t>2.1.10</t>
  </si>
  <si>
    <t>Utěsnění prostupů mezi požárními úseky</t>
  </si>
  <si>
    <t>Demontážní práce - neobsazeno</t>
  </si>
  <si>
    <t>Nátěry - neobsazeno</t>
  </si>
  <si>
    <t>Zemní a stavební práce - neobsazeno</t>
  </si>
  <si>
    <t>Speciální práce</t>
  </si>
  <si>
    <t>5.1</t>
  </si>
  <si>
    <t>SW práce PLC</t>
  </si>
  <si>
    <t>5.2</t>
  </si>
  <si>
    <t>SW práce SCX, včetně úprav mimických obrazovek</t>
  </si>
  <si>
    <t>5.3</t>
  </si>
  <si>
    <t>SW práce - změny a úpravy ŘS</t>
  </si>
  <si>
    <t>5.4</t>
  </si>
  <si>
    <t>Analýza stávajícího stavu, včetně výjezdu na místo</t>
  </si>
  <si>
    <t>5.5</t>
  </si>
  <si>
    <t>Dodavatelská dokumentace</t>
  </si>
  <si>
    <t>5.6</t>
  </si>
  <si>
    <t>5.7</t>
  </si>
  <si>
    <t>Požadavky na jiné profese - strojně-technologické</t>
  </si>
  <si>
    <t>5.8</t>
  </si>
  <si>
    <t>Přeznačení stávající elektrické výzbroje a výstroje</t>
  </si>
  <si>
    <t>5.9</t>
  </si>
  <si>
    <t>Připojení zařízení MaR</t>
  </si>
  <si>
    <t>5.10</t>
  </si>
  <si>
    <t>Oživení, testování</t>
  </si>
  <si>
    <t>5.11</t>
  </si>
  <si>
    <t>Zkušební provoz, ASŘ, MaR</t>
  </si>
  <si>
    <t>5.12</t>
  </si>
  <si>
    <t>Zaškolení obsluhy, technická podpora</t>
  </si>
  <si>
    <t>5.13</t>
  </si>
  <si>
    <t>Úprava a doplnění manuálů</t>
  </si>
  <si>
    <t>5.14</t>
  </si>
  <si>
    <t>Provizoria při přepojování dotčené technologie</t>
  </si>
  <si>
    <t>5.15</t>
  </si>
  <si>
    <t>Výchozí revize, ITI, osvědčení, certifikáty</t>
  </si>
  <si>
    <t>5.16</t>
  </si>
  <si>
    <t>FAT - tovární test + testovací procedury</t>
  </si>
  <si>
    <t>5.17</t>
  </si>
  <si>
    <t>SAT - polní test + testovací procedury</t>
  </si>
  <si>
    <t>Přirážky</t>
  </si>
  <si>
    <t>6.1</t>
  </si>
  <si>
    <t>Doprava a ubytování</t>
  </si>
  <si>
    <t>6.2</t>
  </si>
  <si>
    <t>6.3</t>
  </si>
  <si>
    <t>PS239. Úprava strojovny NATO</t>
  </si>
  <si>
    <t>03. ASŘ a MaR</t>
  </si>
  <si>
    <t>Heřmanův Městec - TZH strojovny NATO</t>
  </si>
  <si>
    <t>D2. Dokumentace technických a technolo. zařízení</t>
  </si>
  <si>
    <t xml:space="preserve">ROZPOČET  </t>
  </si>
  <si>
    <t>Objekt:</t>
  </si>
  <si>
    <t>SPRÁVA STÁTNÍCH HMOTNÝCH REZERV</t>
  </si>
  <si>
    <t xml:space="preserve">Část:   </t>
  </si>
  <si>
    <t>01. Strojně technologická část</t>
  </si>
  <si>
    <t>MON</t>
  </si>
  <si>
    <t>Montáže</t>
  </si>
  <si>
    <t>Provozní zařízení - strojní zařízení</t>
  </si>
  <si>
    <r>
      <t xml:space="preserve">Pozice </t>
    </r>
    <r>
      <rPr>
        <b/>
        <u val="single"/>
        <sz val="8"/>
        <rFont val="Arial CE"/>
        <family val="2"/>
      </rPr>
      <t>SE 05-A1, SE 27-A1</t>
    </r>
    <r>
      <rPr>
        <sz val="8"/>
        <rFont val="Arial CE"/>
        <family val="2"/>
      </rPr>
      <t xml:space="preserve">, kulový kohout mezipřírubový s plným průtokem K 85.2 173-516, </t>
    </r>
    <r>
      <rPr>
        <b/>
        <sz val="8"/>
        <rFont val="Arial CE"/>
        <family val="2"/>
      </rPr>
      <t>DN200</t>
    </r>
    <r>
      <rPr>
        <sz val="8"/>
        <rFont val="Arial CE"/>
        <family val="2"/>
      </rPr>
      <t xml:space="preserve">, PN16, A105 PTFE/SS, EN 1983 L= 310 mm, s ELEKTROPOHONEM SGExC 12.1-22, 3x 400V, 50Hz, zapojení - TP200/001, S1-momentový spínač, S2-momentový spínač, S3-koncový spínač, S4-koncový spínač, R3-TPC-termistor, R1-topný článek </t>
    </r>
  </si>
  <si>
    <t>kus</t>
  </si>
  <si>
    <r>
      <t xml:space="preserve">Pozice </t>
    </r>
    <r>
      <rPr>
        <b/>
        <u val="single"/>
        <sz val="8"/>
        <rFont val="Arial CE"/>
        <family val="2"/>
      </rPr>
      <t>SE 04-A1, SE 04-A2, SE 05-A2, SE 21-A1, SE 21-A2, SE 27-A2, SE 27-A3</t>
    </r>
    <r>
      <rPr>
        <sz val="8"/>
        <rFont val="Arial CE"/>
        <family val="2"/>
      </rPr>
      <t xml:space="preserve">, kulový kohout mezipřírubový s plným průtokem K 85.2 173-516, </t>
    </r>
    <r>
      <rPr>
        <b/>
        <sz val="8"/>
        <rFont val="Arial CE"/>
        <family val="2"/>
      </rPr>
      <t>DN150</t>
    </r>
    <r>
      <rPr>
        <sz val="8"/>
        <rFont val="Arial CE"/>
        <family val="2"/>
      </rPr>
      <t xml:space="preserve">, PN16, A105 PTFE/SS, EN 1983 L= 235 mm, s ELEKTROPOHONEM SGExC 12.1-22, 3x 400V, 50Hz, zapojení - TP200/001, S1-momentový spínač, S2-momentový spínač, S3-koncový spínač, S4-koncový spínač, R3-TPC-termistor, R1-topný článek </t>
    </r>
  </si>
  <si>
    <r>
      <t xml:space="preserve">Pozice </t>
    </r>
    <r>
      <rPr>
        <b/>
        <u val="single"/>
        <sz val="8"/>
        <rFont val="Arial CE"/>
        <family val="2"/>
      </rPr>
      <t>102 04-A3, 102 05-A3, 102 21-A3, 102 27-A4</t>
    </r>
    <r>
      <rPr>
        <sz val="8"/>
        <rFont val="Arial CE"/>
        <family val="2"/>
      </rPr>
      <t xml:space="preserve">, kulový kohout mezipřírubový s plným průtokem K 85.2 171-516, </t>
    </r>
    <r>
      <rPr>
        <b/>
        <sz val="8"/>
        <rFont val="Arial CE"/>
        <family val="2"/>
      </rPr>
      <t>DN150</t>
    </r>
    <r>
      <rPr>
        <sz val="8"/>
        <rFont val="Arial CE"/>
        <family val="2"/>
      </rPr>
      <t>, PN16, A105 PTFE/SS, EN 1983 L= 235 mm, s RUČNÍ PÁKOU se SNÍMAČEM POLOHY ZAVŘENO CFC-5201 NJ2V3N (1 signál EExia P+F)</t>
    </r>
  </si>
  <si>
    <r>
      <t xml:space="preserve">Kulový kohout mezipřírubový s plným průtokem K 85.2 171-516, </t>
    </r>
    <r>
      <rPr>
        <b/>
        <sz val="8"/>
        <rFont val="Arial CE"/>
        <family val="2"/>
      </rPr>
      <t>DN200</t>
    </r>
    <r>
      <rPr>
        <sz val="8"/>
        <rFont val="Arial CE"/>
        <family val="2"/>
      </rPr>
      <t>, PN16, A105 PTFE/SS, EN 1983 L= 310 mm, s RUČNÍ PÁKOU</t>
    </r>
  </si>
  <si>
    <r>
      <t xml:space="preserve">Kulový kohout mezipřírubový s plným průtokem K 85.2 171-516, </t>
    </r>
    <r>
      <rPr>
        <b/>
        <sz val="8"/>
        <rFont val="Arial CE"/>
        <family val="2"/>
      </rPr>
      <t>DN150</t>
    </r>
    <r>
      <rPr>
        <sz val="8"/>
        <rFont val="Arial CE"/>
        <family val="2"/>
      </rPr>
      <t>, PN16, A105 PTFE/SS, EN 1983 L= 235 mm, s RUČNÍ PÁKOU</t>
    </r>
  </si>
  <si>
    <r>
      <t xml:space="preserve">Kulový kohout mezipřírubový s plným průtokem K 85.2 171-516, </t>
    </r>
    <r>
      <rPr>
        <b/>
        <sz val="8"/>
        <rFont val="Arial CE"/>
        <family val="2"/>
      </rPr>
      <t>DN125</t>
    </r>
    <r>
      <rPr>
        <sz val="8"/>
        <rFont val="Arial CE"/>
        <family val="2"/>
      </rPr>
      <t>, PN16, A105 PTFE/SS, EN 1983 L= 185 mm, s RUČNÍ PÁKOU</t>
    </r>
  </si>
  <si>
    <r>
      <t xml:space="preserve">Kulový kohout mezipřírubový s plným průtokem K 85.2 171-516, </t>
    </r>
    <r>
      <rPr>
        <b/>
        <sz val="8"/>
        <rFont val="Arial CE"/>
        <family val="2"/>
      </rPr>
      <t>DN80</t>
    </r>
    <r>
      <rPr>
        <sz val="8"/>
        <rFont val="Arial CE"/>
        <family val="2"/>
      </rPr>
      <t>, PN16, A105 PTFE/SS, EN 1983 L= 122 mm, s RUČNÍ PÁKOU</t>
    </r>
  </si>
  <si>
    <r>
      <t xml:space="preserve">Kulový kohout přírubový s plným průtokem K 85 111-016, </t>
    </r>
    <r>
      <rPr>
        <b/>
        <sz val="8"/>
        <rFont val="Arial CE"/>
        <family val="2"/>
      </rPr>
      <t>DN25</t>
    </r>
    <r>
      <rPr>
        <sz val="8"/>
        <rFont val="Arial CE"/>
        <family val="2"/>
      </rPr>
      <t>, PN16, L= 125 mm, s RUČNÍ PÁKOU</t>
    </r>
  </si>
  <si>
    <t>Ventil pojistný P16 217-540, DN25/25, PN40/16, p= 1,0 MPa</t>
  </si>
  <si>
    <t>Stávající armatury k opětovnému použití - DEMONTÁŽ A ZPĚTNÁ MONTÁŽ</t>
  </si>
  <si>
    <r>
      <t xml:space="preserve">Pozice </t>
    </r>
    <r>
      <rPr>
        <b/>
        <u val="single"/>
        <sz val="8"/>
        <rFont val="Arial CE"/>
        <family val="2"/>
      </rPr>
      <t>SE 10211-A1</t>
    </r>
    <r>
      <rPr>
        <sz val="8"/>
        <rFont val="Arial CE"/>
        <family val="2"/>
      </rPr>
      <t>, uzavírací klapka S ELEKTROPOHONEM - sání čerpadla P102.2A, DN125, PN16, DEMONTÁŽ A ZPĚTNÁ MONTÁŽ - přemístění</t>
    </r>
  </si>
  <si>
    <r>
      <t xml:space="preserve">Pozice </t>
    </r>
    <r>
      <rPr>
        <b/>
        <u val="single"/>
        <sz val="8"/>
        <rFont val="Arial CE"/>
        <family val="2"/>
      </rPr>
      <t>SE 10218-A2</t>
    </r>
    <r>
      <rPr>
        <sz val="8"/>
        <rFont val="Arial CE"/>
        <family val="2"/>
      </rPr>
      <t>, kulový kohout S ELEKTROPOHONEM - výtlak čerpadla P102.2A, DN100, PN16, DEMONTÁŽ A ZPĚTNÁ MONTÁŽ - přemístění</t>
    </r>
  </si>
  <si>
    <t>Kulový kohout s ruční pákou - výtlak čerpadla P102.5, DN100, PN16, DEMONTÁŽ A ZPĚTNÁ MONTÁŽ - přemístění</t>
  </si>
  <si>
    <r>
      <t xml:space="preserve">Kulový kohout s ruční pákou, </t>
    </r>
    <r>
      <rPr>
        <b/>
        <sz val="8"/>
        <rFont val="Arial CE"/>
        <family val="2"/>
      </rPr>
      <t>DN80</t>
    </r>
    <r>
      <rPr>
        <sz val="8"/>
        <rFont val="Arial CE"/>
        <family val="2"/>
      </rPr>
      <t>, PN16, (odsávání potrubí)</t>
    </r>
  </si>
  <si>
    <r>
      <t xml:space="preserve">Kulový kohout přírubový s ruční pákou, </t>
    </r>
    <r>
      <rPr>
        <b/>
        <sz val="8"/>
        <rFont val="Arial CE"/>
        <family val="2"/>
      </rPr>
      <t>DN25</t>
    </r>
    <r>
      <rPr>
        <sz val="8"/>
        <rFont val="Arial CE"/>
        <family val="2"/>
      </rPr>
      <t>, PN16 (vypouštění a odvzdušnění)</t>
    </r>
  </si>
  <si>
    <t>Šroubení s víčkem, ELAFLEX, MB80 SS</t>
  </si>
  <si>
    <t>Výstupní potrubí z FAUDI filtrů k výdeji do AC - NEREZ</t>
  </si>
  <si>
    <t>Trubka DN 150, pr. 159 x 5, ČSN 42 6750, mater. 1.4301,</t>
  </si>
  <si>
    <t>Trubka DN 25, pr. 32 x 1,5, ČSN 42 6750, mater. 1.4301,</t>
  </si>
  <si>
    <t>Oblouk DN 150, R= 1,5DN, 90°, EN 10253, mater. 1.4301,</t>
  </si>
  <si>
    <t>Oblouk DN 150, R= 1,5DN, 45°, EN 10253, mater. 1.4301,</t>
  </si>
  <si>
    <t>Oblouk DN 25, R= 1,5DN, 90°, EN 10253, mater. 1.4301,</t>
  </si>
  <si>
    <t>Odbočka DN150/25, na montáži</t>
  </si>
  <si>
    <t>Příruba plochá DN 150, TYP 01, PN 16, EN 1092-1/01 B, mater. 1.4301,</t>
  </si>
  <si>
    <t>Příruba plochá DN 25, TYP 01, PN 16, EN 1092-1/01 B, mater. 1.4301,</t>
  </si>
  <si>
    <t>PŘÍR. SPOJE PŘEMOSTĚNÉ NEREZ, ., ., mater. .,</t>
  </si>
  <si>
    <t>Materiálové provedení spojovacího materiálu pro přírubové spoje:  Šrouby:: M..x..-A2 ČSN EN 24014, mater. nerez A2, Matice: M..-A2, ČSN EN 24032, mater. nerez A2, Vějířovitá podložka, DIN 6798, mater. nerez A2, Těsnění ploché, Temaplus, tl. 2 mm</t>
  </si>
  <si>
    <t>Př. spoj DN 150 / PN16, 8x M20x80, ČSN 13 1092,  (n-šroubů,  n-matic, 2n-věj. podložek, 1x těsnění)</t>
  </si>
  <si>
    <t>Př. spoj DN 25 / PN16, 4x M12x50, ČSN 13 1092,  (n-šroubů,  n-matic, 2n-věj. podložek, 1x těsnění)</t>
  </si>
  <si>
    <t>Ostatní potrubní díly - uhlíková ocel</t>
  </si>
  <si>
    <t>Trubka DN 200, pr. 219,1 x 6,3, ČSN 42 5715, mater. P265GH,</t>
  </si>
  <si>
    <t>Trubka DN 150, pr. 168,3 x 5, ČSN 42 5715, mater. P265GH,</t>
  </si>
  <si>
    <t>Trubka DN 125, pr. 139,7 x 4,5, ČSN 42 5715, mater. P265GH,</t>
  </si>
  <si>
    <t>Trubka DN 100, pr. 114,3 x 4, ČSN 42 5715, mater. P265GH,</t>
  </si>
  <si>
    <t>Trubka DN 80, pr. 88,9 x 3,6, ČSN 42 5715, mater. P265GH,</t>
  </si>
  <si>
    <t>Trubka DN 50, pr. 60,3 x 2,9, ČSN 42 5715, mater. P265GH,</t>
  </si>
  <si>
    <t>Trubka DN 25, pr. 33,7 x 2,6, ČSN 42 5715, mater. P265GH,</t>
  </si>
  <si>
    <t>Přechod jednostranný, DN200/150, EN 10253, mater. 11 353.1,</t>
  </si>
  <si>
    <t>Oblouk DN 200 (pr. 219,1x6,3), R= 1,5DN, 90°, EN 10253, mater. P265GH,</t>
  </si>
  <si>
    <t>Oblouk DN 150 (pr. 168,3x4,5), R= 1,5DN, 90°, EN 10253, mater. P265GH,</t>
  </si>
  <si>
    <t>Oblouk DN 150 (pr. 168,3x4,5), R= 1,5DN, 45°, EN 10253, mater. P265GH,</t>
  </si>
  <si>
    <t>Oblouk DN 125 (pr. 139,7x4), R= 1,5DN, 45°, EN 10253, mater. P265GH,</t>
  </si>
  <si>
    <t>Oblouk DN 80 (pr. 88,9x3,2), R= 1,5DN, 90°, EN 10253, mater. P265GH,</t>
  </si>
  <si>
    <t>Oblouk DN 80 (pr. 88,9x3,2), R= 1,5DN, 45°, EN 10253, mater. P265GH,</t>
  </si>
  <si>
    <t>Oblouk DN 50 (pr. 60,3x2,9), R= 1,5DN, 90°, EN 10253, mater. P265GH,</t>
  </si>
  <si>
    <t>Oblouk DN 25 (pr. 33,7x2,6), R= 1,5DN, 90°, EN 10253, mater. P265GH,</t>
  </si>
  <si>
    <t>Oblouk DN 25 (pr. 33,7x2,6), R= 1,5DN, 45°, EN 10253, mater. P265GH,</t>
  </si>
  <si>
    <t>Dno klenuté DN 150, PN40, EN 10253, mater. P265GH,</t>
  </si>
  <si>
    <t>Dno klenuté DN 50, PN40, EN 10253, mater. P265GH,</t>
  </si>
  <si>
    <t>T-kus DN200/200, pr. 219,1x6,3/219,1x6,3, EN 10253, mater. P265GH,</t>
  </si>
  <si>
    <t>T-kus redukovaný DN200/150, pr. 219,1x6,3/168,3x4,5, EN 10253, mater. P265GH,</t>
  </si>
  <si>
    <t>T-kus redukovaný DN200/80, pr. 219,1x6,3/88,9x3,2, EN 10253, mater. P265GH,</t>
  </si>
  <si>
    <t>T-kus DN150/150, pr. 168,3x4,5/168,3x4,5, EN 10253, mater. P265GH,</t>
  </si>
  <si>
    <t>T-kus redukovaný DN150/125, pr. 168,3x4,5/139,7x4, EN 10253, mater. P265GH,</t>
  </si>
  <si>
    <t>T-kus redukovaný DN150/100, pr. 168,3x4,5/114,3x3,6, EN 10253, mater. P265GH,</t>
  </si>
  <si>
    <t>T-kus redukovaný DN150/80, pr. 168,3x4,5/88,9x3,2, EN 10253, mater. P265GH,</t>
  </si>
  <si>
    <t>Odbočka DN200/25, na montáži</t>
  </si>
  <si>
    <t>Odbočka DN50/50, na montáži</t>
  </si>
  <si>
    <t>Odbočka DN50/25, na montáži</t>
  </si>
  <si>
    <t>Odbočka DN25/25, na montáži</t>
  </si>
  <si>
    <t>Příruba plochá DN 200, TYP 01, PN 16, EN 1092-1/01 B, mater. P265GH,</t>
  </si>
  <si>
    <t>Příruba plochá DN 150, TYP 01, PN 16, EN 1092-1/01 B, mater. P265GH,</t>
  </si>
  <si>
    <t>Příruba plochá DN 125, TYP 01, PN 16, EN 1092-1/01 B, mater. P265GH,</t>
  </si>
  <si>
    <t>Příruba plochá DN 100, TYP 01, PN 16, EN 1092-1/01 B, mater. P265GH,</t>
  </si>
  <si>
    <t>Příruba plochá DN 80, TYP 01, PN 16, EN 1092-1/01 B, mater. P265GH,</t>
  </si>
  <si>
    <t>Příruba plochá DN 50, TYP 01, PN 16, EN 1092-1/01 B, mater. P265GH,</t>
  </si>
  <si>
    <t>Příruba plochá DN 25, TYP 01, PN 16, EN 1092-1/01 B, mater. P265GH,</t>
  </si>
  <si>
    <t>PŘÍR. SPOJE PŘEMOSTĚNÉ - Materiálové provedení spojovacího materiálu pro přírubové spoje: Šrouby:: M..x..-8.8-A3L, Zn ČSN EN 24014, mater. 12040.6, Matice: M..-8-A3L, Zn, ČSN EN 24032, mater. 12050.6, Vějířovitá podložka, Zn, DIN 6798, mater. 11 701, Těsnění ploché, Temaplus, tl. 2 mm</t>
  </si>
  <si>
    <t>Př. spoj DN 200 / PN16, 12x M20x90, ČSN 13 1092,  (n-šroubů,  n-matic, 2n-věj. podložek, 1x těsnění)</t>
  </si>
  <si>
    <t>Př. spoj DN 125 / PN16, 8x M16x80, ČSN 13 1092,  (n-šroubů,  n-matic, 2n-věj. podložek, 1x těsnění)</t>
  </si>
  <si>
    <t>Př. spoj DN 100 / PN16, 8x M16x75, ČSN 13 1092,  (n-šroubů,  n-matic, 2n-věj. podložek, 1x těsnění)</t>
  </si>
  <si>
    <t>Př. spoj DN 80 / PN16, 8x M16x70, ČSN 13 1092,  (n-šroubů,  n-matic, 2n-věj. podložek, 1x těsnění)</t>
  </si>
  <si>
    <t>Př. spoj DN 50 / PN16, 4x M16x60, ČSN 13 1092,  (n-šroubů,  n-matic, 2n-věj. podložek, 1x těsnění)</t>
  </si>
  <si>
    <t>Tyč L 50x50x5, EN 10056, mater. tř. 11,</t>
  </si>
  <si>
    <t>Tyč U 50, ., ČSN 42 5570, mater. tř. 11,</t>
  </si>
  <si>
    <t>Tyč U 100, ., ČSN 42 5570, mater. tř. 11,</t>
  </si>
  <si>
    <t>Tyč U 120, ., ČSN 42 5570, mater. tř. 11,</t>
  </si>
  <si>
    <t>Tyč U 220, ., ČSN 42 5570, mater. tř. 11,</t>
  </si>
  <si>
    <t>Tyč U 240, ., ČSN 42 5570, mater. tř. 11,</t>
  </si>
  <si>
    <t>Ocelová deska tl. 10 mm, 80 x 150 mm, ČSN 42 5308, mater. 11 373,</t>
  </si>
  <si>
    <t>Ocelová deska tl. 8 mm, 150 x 150 mm, ČSN 42 5308, mater. 11 373,</t>
  </si>
  <si>
    <t>Chem. patrona, HVU M10 x 90, Hilti</t>
  </si>
  <si>
    <t>Kotevní šroub, HAS M10 x 90/21, Hilti</t>
  </si>
  <si>
    <t>Třmen pevný P1, DN150, ., ČSN 13 0725.0</t>
  </si>
  <si>
    <t>Třmen pevný P1, DN100, ., ČSN 13 0725.0</t>
  </si>
  <si>
    <t>Třmen pevný P1, DN80, ., ČSN 13 0725.0</t>
  </si>
  <si>
    <t>Třmen pevný P1, DN50, ., ČSN 13 0725.0</t>
  </si>
  <si>
    <t>Podlahový rošt zinkovaný, 30/2, oka 30x32 mm (včetně úprav a výřezů pro prostupy potrubí a podpěr)</t>
  </si>
  <si>
    <t>´- stávající DEMONTÁŽ A ZPĚTNÁ MONTÁŽ k opětovnému použití (50%)</t>
  </si>
  <si>
    <t>m2</t>
  </si>
  <si>
    <t>´- nový (50%)</t>
  </si>
  <si>
    <t>Ruční řezy trubky DN200</t>
  </si>
  <si>
    <t>Ruční řezy trubky DN150</t>
  </si>
  <si>
    <t>Ruční řezy trubky DN80</t>
  </si>
  <si>
    <t>Ruční řezy trubky DN50</t>
  </si>
  <si>
    <t>Ruční řezy trubky DN25</t>
  </si>
  <si>
    <t>Demontáž původního potrubního zapojení ve strojovně</t>
  </si>
  <si>
    <t>Armatury do skladu provozovatele k dalšímu využití</t>
  </si>
  <si>
    <t>Uzavírací klapka s elektropohonem, DN200, PN16</t>
  </si>
  <si>
    <t>Uzavírací klapka s elektropohonem, DN150, PN16</t>
  </si>
  <si>
    <t>Kulový kohout s elektropohonem, DN150, PN16</t>
  </si>
  <si>
    <t>Uzavírací klapka DN200, PN16</t>
  </si>
  <si>
    <t>Uzavírací klapka DN150, PN16</t>
  </si>
  <si>
    <t>Uzavírací klapka DN125, PN16</t>
  </si>
  <si>
    <t>Šoupátko třmenové, DN100, PN16</t>
  </si>
  <si>
    <t>Klapka zpětná, DN100, PN16</t>
  </si>
  <si>
    <t>Filtr Y, DN125, PN16</t>
  </si>
  <si>
    <t>Membránový ventil, DN100, PN16 (původní výtlak čerp. P102,1A)</t>
  </si>
  <si>
    <t>Kulový kohout, DN100, PN16</t>
  </si>
  <si>
    <t>Kulový kohout, DN80, PN16</t>
  </si>
  <si>
    <t>Nevyužitelné díly k likvidaci (do šrotu)</t>
  </si>
  <si>
    <t>Potrubí, příruby a ostatní potrubní díly, podpěry                                                  cca</t>
  </si>
  <si>
    <t>Provozní zařízení - nátěry</t>
  </si>
  <si>
    <t>Potrubí (1x základní, 1x mezivrstva, 1x krycí nátěr)</t>
  </si>
  <si>
    <t>Armatury (1x základní, 1x mezivrstva)</t>
  </si>
  <si>
    <t>OK (1x základní, 1x mezivrstva, 1x krycí nátěr)</t>
  </si>
  <si>
    <t>Repase a zpětné osazení čerpadla P102.3</t>
  </si>
  <si>
    <t>Repase původního vertikálního in-line čerpadla DICKOW WPVh 4541 (viz tech. zpráva)</t>
  </si>
  <si>
    <t>kpl</t>
  </si>
  <si>
    <t>Osazení repasovaného čerpadla</t>
  </si>
  <si>
    <t>Filtr sítový, D71 118-516 (540), DN50, PN16, L= 230 mm</t>
  </si>
  <si>
    <t>Ruční řezy trubky DN50 (vsazení filtru)</t>
  </si>
  <si>
    <t>Provozní zařízení - ostatní</t>
  </si>
  <si>
    <t>Tlaková zkouška vč. přípravků</t>
  </si>
  <si>
    <t>Defektoskopická zkouška potrubí</t>
  </si>
  <si>
    <t>Doprava</t>
  </si>
  <si>
    <t>Vnitrostaveništní přesun</t>
  </si>
  <si>
    <t>Lešení</t>
  </si>
  <si>
    <t>Jeřábové práce</t>
  </si>
  <si>
    <t>Elektrická energie</t>
  </si>
  <si>
    <t>Inženýrská činnost</t>
  </si>
  <si>
    <t>Projektová dokumentace - provedení skutečného stavu</t>
  </si>
  <si>
    <t>NUS</t>
  </si>
  <si>
    <t>NUS01</t>
  </si>
  <si>
    <t>NUS02</t>
  </si>
  <si>
    <t>NUS03</t>
  </si>
  <si>
    <t>Celkem bez DPH bez DPH</t>
  </si>
  <si>
    <t>1.10.2015</t>
  </si>
  <si>
    <t>PS 239. Úprava strojovny NATO</t>
  </si>
  <si>
    <t>CZ</t>
  </si>
  <si>
    <t>Správa státních hmotných rezerv ČR</t>
  </si>
  <si>
    <t>Neobsazeno</t>
  </si>
  <si>
    <t>239.02-2-1</t>
  </si>
  <si>
    <t>239.02-2-2</t>
  </si>
  <si>
    <t>239.02-2-3</t>
  </si>
  <si>
    <t>239.02-2-4</t>
  </si>
  <si>
    <t>239.02-2-5</t>
  </si>
  <si>
    <t>239.02-2-6</t>
  </si>
  <si>
    <t>239.02-2-7</t>
  </si>
  <si>
    <t>239.02-2-8</t>
  </si>
  <si>
    <t>239.02-2-9</t>
  </si>
  <si>
    <t>239.02-2-10</t>
  </si>
  <si>
    <t>239.02-2-11</t>
  </si>
  <si>
    <t>239.02-2-12</t>
  </si>
  <si>
    <t>239.02-2-13</t>
  </si>
  <si>
    <t>239.02-2-14</t>
  </si>
  <si>
    <t>239.02-2-15</t>
  </si>
  <si>
    <t>239.02-2-16</t>
  </si>
  <si>
    <t>239.02-2-17</t>
  </si>
  <si>
    <t>239.02-2-18</t>
  </si>
  <si>
    <t>239.02-2-19</t>
  </si>
  <si>
    <t>239.02-2-20</t>
  </si>
  <si>
    <t>239.02-3-1</t>
  </si>
  <si>
    <t>239.02-3-2</t>
  </si>
  <si>
    <t>239.02-3-3</t>
  </si>
  <si>
    <t>239.02-3-4</t>
  </si>
  <si>
    <t>239.02-5-1</t>
  </si>
  <si>
    <t>239.02-5-2</t>
  </si>
  <si>
    <t>239.02-5-3</t>
  </si>
  <si>
    <t>239.02-5-4</t>
  </si>
  <si>
    <t>239.02-5-5</t>
  </si>
  <si>
    <t>239.02.6-1</t>
  </si>
  <si>
    <t xml:space="preserve">PPV </t>
  </si>
  <si>
    <t>sada</t>
  </si>
  <si>
    <t>239.02.6-2</t>
  </si>
  <si>
    <t>Dodav. Dokumentace</t>
  </si>
  <si>
    <t>239.02.6-3</t>
  </si>
  <si>
    <t xml:space="preserve">Rizika a pojištění </t>
  </si>
  <si>
    <t>239.02.6-4</t>
  </si>
  <si>
    <t xml:space="preserve">Opravy v záruce </t>
  </si>
  <si>
    <t>239.02.6-5</t>
  </si>
  <si>
    <t xml:space="preserve">GZS </t>
  </si>
  <si>
    <t>239.02.6-6</t>
  </si>
  <si>
    <t xml:space="preserve">Provozní vlivy </t>
  </si>
  <si>
    <t>239.02.6-7</t>
  </si>
  <si>
    <t>02. Provozní rozvod silnoproudu</t>
  </si>
  <si>
    <t>Zhotovitel (Uchazeč)</t>
  </si>
  <si>
    <t>jmeno, podpis  a razítko osoby</t>
  </si>
  <si>
    <t>........………………………………………………………</t>
  </si>
  <si>
    <t>oprávněné jednat za dodavatele</t>
  </si>
  <si>
    <t xml:space="preserve">V ………………………..dne: </t>
  </si>
</sst>
</file>

<file path=xl/styles.xml><?xml version="1.0" encoding="utf-8"?>
<styleSheet xmlns="http://schemas.openxmlformats.org/spreadsheetml/2006/main">
  <numFmts count="10">
    <numFmt numFmtId="41" formatCode="_-* #,##0\ _K_č_-;\-* #,##0\ _K_č_-;_-* &quot;-&quot;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"/>
    <numFmt numFmtId="169" formatCode="#,##0.000_ ;\-#,##0.000\ "/>
    <numFmt numFmtId="170" formatCode="#,##0.00_ ;\-#,##0.00\ "/>
    <numFmt numFmtId="171" formatCode="#,##0.000;\-#,##0.000"/>
    <numFmt numFmtId="172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sz val="8"/>
      <color indexed="10"/>
      <name val="MS Sans Serif"/>
      <family val="2"/>
    </font>
    <font>
      <b/>
      <sz val="8"/>
      <color indexed="30"/>
      <name val="Arial CE"/>
      <family val="2"/>
    </font>
    <font>
      <sz val="8"/>
      <color indexed="30"/>
      <name val="MS Sans Serif"/>
      <family val="2"/>
    </font>
    <font>
      <b/>
      <sz val="10"/>
      <color indexed="10"/>
      <name val="MS Sans Serif"/>
      <family val="2"/>
    </font>
    <font>
      <u val="single"/>
      <sz val="8"/>
      <color theme="10"/>
      <name val="Trebuchet MS"/>
      <family val="2"/>
    </font>
    <font>
      <sz val="8"/>
      <name val="Trebuchet MS"/>
      <family val="2"/>
    </font>
    <font>
      <b/>
      <sz val="8"/>
      <color rgb="FF00B0F0"/>
      <name val="Arial CE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color rgb="FF000000"/>
      <name val="敓潧⁥䥕ᬀ壹㗀=☸3_x0008_"/>
      <family val="2"/>
    </font>
    <font>
      <sz val="8"/>
      <name val="Arial CYR"/>
      <family val="2"/>
    </font>
    <font>
      <b/>
      <sz val="8"/>
      <color indexed="10"/>
      <name val="Arial CE"/>
      <family val="2"/>
    </font>
    <font>
      <sz val="10"/>
      <name val="Helv"/>
      <family val="2"/>
    </font>
    <font>
      <sz val="8"/>
      <color indexed="10"/>
      <name val="Arial ce"/>
      <family val="2"/>
    </font>
    <font>
      <sz val="8"/>
      <color indexed="30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u val="single"/>
      <sz val="8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hair"/>
      <right style="hair"/>
      <top style="medium"/>
      <bottom style="hair"/>
    </border>
    <border>
      <left/>
      <right/>
      <top style="hair"/>
      <bottom style="hair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 style="medium"/>
      <bottom style="hair"/>
    </border>
    <border>
      <left style="hair"/>
      <right style="medium"/>
      <top style="medium"/>
      <bottom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hair"/>
      <top style="medium"/>
      <bottom style="hair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hair"/>
      <top/>
      <bottom/>
    </border>
    <border>
      <left style="hair"/>
      <right/>
      <top style="hair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0" fontId="12" fillId="0" borderId="0" applyNumberFormat="0" applyFill="0" applyBorder="0">
      <alignment/>
      <protection locked="0"/>
    </xf>
    <xf numFmtId="0" fontId="0" fillId="0" borderId="0">
      <alignment/>
      <protection/>
    </xf>
    <xf numFmtId="0" fontId="13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 locked="0"/>
    </xf>
    <xf numFmtId="41" fontId="19" fillId="0" borderId="0" applyFont="0" applyFill="0" applyBorder="0" applyAlignment="0" applyProtection="0"/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 applyAlignment="0">
      <protection locked="0"/>
    </xf>
    <xf numFmtId="0" fontId="30" fillId="0" borderId="0">
      <alignment/>
      <protection/>
    </xf>
    <xf numFmtId="0" fontId="0" fillId="0" borderId="0">
      <alignment/>
      <protection/>
    </xf>
  </cellStyleXfs>
  <cellXfs count="505">
    <xf numFmtId="0" fontId="0" fillId="0" borderId="0" xfId="0"/>
    <xf numFmtId="0" fontId="3" fillId="2" borderId="0" xfId="20" applyFont="1" applyFill="1" applyAlignment="1" applyProtection="1">
      <alignment horizontal="left" vertical="center"/>
      <protection/>
    </xf>
    <xf numFmtId="0" fontId="4" fillId="2" borderId="0" xfId="20" applyFont="1" applyFill="1" applyAlignment="1" applyProtection="1">
      <alignment horizontal="left" vertical="center"/>
      <protection/>
    </xf>
    <xf numFmtId="0" fontId="2" fillId="3" borderId="0" xfId="20" applyFill="1" applyAlignment="1" applyProtection="1">
      <alignment horizontal="left" vertical="center"/>
      <protection locked="0"/>
    </xf>
    <xf numFmtId="0" fontId="5" fillId="2" borderId="0" xfId="20" applyFont="1" applyFill="1" applyAlignment="1" applyProtection="1">
      <alignment horizontal="left" vertical="center"/>
      <protection/>
    </xf>
    <xf numFmtId="0" fontId="6" fillId="2" borderId="0" xfId="20" applyFont="1" applyFill="1" applyAlignment="1" applyProtection="1">
      <alignment horizontal="left" vertical="center"/>
      <protection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0" fontId="5" fillId="4" borderId="2" xfId="20" applyFont="1" applyFill="1" applyBorder="1" applyAlignment="1" applyProtection="1">
      <alignment horizontal="center" vertical="center" wrapText="1"/>
      <protection/>
    </xf>
    <xf numFmtId="0" fontId="5" fillId="4" borderId="3" xfId="20" applyFont="1" applyFill="1" applyBorder="1" applyAlignment="1" applyProtection="1">
      <alignment horizontal="center" vertical="center" wrapText="1"/>
      <protection/>
    </xf>
    <xf numFmtId="0" fontId="5" fillId="4" borderId="4" xfId="20" applyFont="1" applyFill="1" applyBorder="1" applyAlignment="1" applyProtection="1">
      <alignment horizontal="center" vertical="center" wrapText="1"/>
      <protection/>
    </xf>
    <xf numFmtId="0" fontId="7" fillId="3" borderId="0" xfId="20" applyFont="1" applyFill="1" applyAlignment="1" applyProtection="1">
      <alignment horizontal="left" vertical="center" wrapText="1"/>
      <protection locked="0"/>
    </xf>
    <xf numFmtId="4" fontId="7" fillId="3" borderId="0" xfId="20" applyNumberFormat="1" applyFont="1" applyFill="1" applyAlignment="1" applyProtection="1">
      <alignment horizontal="right" vertical="center"/>
      <protection locked="0"/>
    </xf>
    <xf numFmtId="4" fontId="7" fillId="3" borderId="0" xfId="20" applyNumberFormat="1" applyFont="1" applyFill="1" applyAlignment="1" applyProtection="1">
      <alignment horizontal="right" vertical="center"/>
      <protection/>
    </xf>
    <xf numFmtId="0" fontId="8" fillId="3" borderId="0" xfId="20" applyFont="1" applyFill="1" applyAlignment="1" applyProtection="1">
      <alignment horizontal="left" vertical="center"/>
      <protection locked="0"/>
    </xf>
    <xf numFmtId="0" fontId="10" fillId="3" borderId="0" xfId="20" applyFont="1" applyFill="1" applyAlignment="1" applyProtection="1">
      <alignment horizontal="left" vertical="center"/>
      <protection locked="0"/>
    </xf>
    <xf numFmtId="0" fontId="2" fillId="3" borderId="0" xfId="20" applyFont="1" applyFill="1" applyAlignment="1" applyProtection="1">
      <alignment horizontal="left" vertical="center"/>
      <protection locked="0"/>
    </xf>
    <xf numFmtId="0" fontId="2" fillId="3" borderId="0" xfId="20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/>
    </xf>
    <xf numFmtId="0" fontId="5" fillId="3" borderId="5" xfId="0" applyFont="1" applyFill="1" applyBorder="1" applyAlignment="1" applyProtection="1">
      <alignment horizontal="left" vertical="center" wrapText="1"/>
      <protection/>
    </xf>
    <xf numFmtId="0" fontId="6" fillId="3" borderId="5" xfId="20" applyFont="1" applyFill="1" applyBorder="1" applyAlignment="1" applyProtection="1">
      <alignment horizontal="left" vertical="center" wrapText="1"/>
      <protection/>
    </xf>
    <xf numFmtId="4" fontId="6" fillId="3" borderId="5" xfId="20" applyNumberFormat="1" applyFont="1" applyFill="1" applyBorder="1" applyAlignment="1" applyProtection="1">
      <alignment horizontal="right" vertical="center"/>
      <protection/>
    </xf>
    <xf numFmtId="0" fontId="9" fillId="5" borderId="5" xfId="20" applyFont="1" applyFill="1" applyBorder="1" applyAlignment="1" applyProtection="1">
      <alignment horizontal="left" vertical="center" wrapText="1"/>
      <protection locked="0"/>
    </xf>
    <xf numFmtId="4" fontId="9" fillId="5" borderId="5" xfId="20" applyNumberFormat="1" applyFont="1" applyFill="1" applyBorder="1" applyAlignment="1" applyProtection="1">
      <alignment horizontal="right" vertical="center"/>
      <protection locked="0"/>
    </xf>
    <xf numFmtId="0" fontId="2" fillId="3" borderId="5" xfId="20" applyFill="1" applyBorder="1" applyAlignment="1" applyProtection="1">
      <alignment horizontal="left" vertical="center"/>
      <protection locked="0"/>
    </xf>
    <xf numFmtId="0" fontId="11" fillId="3" borderId="5" xfId="20" applyFont="1" applyFill="1" applyBorder="1" applyAlignment="1" applyProtection="1">
      <alignment horizontal="left" vertical="center"/>
      <protection locked="0"/>
    </xf>
    <xf numFmtId="0" fontId="14" fillId="6" borderId="5" xfId="0" applyFont="1" applyFill="1" applyBorder="1" applyAlignment="1" applyProtection="1">
      <alignment horizontal="left" vertical="center" wrapText="1"/>
      <protection/>
    </xf>
    <xf numFmtId="0" fontId="6" fillId="6" borderId="5" xfId="20" applyFont="1" applyFill="1" applyBorder="1" applyAlignment="1" applyProtection="1">
      <alignment horizontal="left" vertical="center" wrapText="1"/>
      <protection/>
    </xf>
    <xf numFmtId="4" fontId="6" fillId="6" borderId="5" xfId="20" applyNumberFormat="1" applyFont="1" applyFill="1" applyBorder="1" applyAlignment="1" applyProtection="1">
      <alignment horizontal="right" vertical="center"/>
      <protection/>
    </xf>
    <xf numFmtId="4" fontId="9" fillId="5" borderId="5" xfId="20" applyNumberFormat="1" applyFont="1" applyFill="1" applyBorder="1" applyAlignment="1" applyProtection="1">
      <alignment horizontal="right" vertical="center"/>
      <protection/>
    </xf>
    <xf numFmtId="4" fontId="9" fillId="6" borderId="5" xfId="20" applyNumberFormat="1" applyFont="1" applyFill="1" applyBorder="1" applyAlignment="1" applyProtection="1">
      <alignment horizontal="right" vertical="center"/>
      <protection/>
    </xf>
    <xf numFmtId="4" fontId="7" fillId="3" borderId="5" xfId="20" applyNumberFormat="1" applyFont="1" applyFill="1" applyBorder="1" applyAlignment="1" applyProtection="1">
      <alignment horizontal="right" vertical="center"/>
      <protection locked="0"/>
    </xf>
    <xf numFmtId="0" fontId="1" fillId="0" borderId="6" xfId="25" applyFont="1" applyBorder="1" applyAlignment="1" applyProtection="1">
      <alignment horizontal="left"/>
      <protection/>
    </xf>
    <xf numFmtId="0" fontId="1" fillId="0" borderId="7" xfId="25" applyFont="1" applyBorder="1" applyAlignment="1" applyProtection="1">
      <alignment horizontal="left"/>
      <protection/>
    </xf>
    <xf numFmtId="0" fontId="1" fillId="0" borderId="8" xfId="25" applyFont="1" applyBorder="1" applyAlignment="1" applyProtection="1">
      <alignment horizontal="left"/>
      <protection/>
    </xf>
    <xf numFmtId="0" fontId="1" fillId="0" borderId="0" xfId="25" applyAlignment="1" applyProtection="1">
      <alignment horizontal="left" vertical="top"/>
      <protection/>
    </xf>
    <xf numFmtId="0" fontId="15" fillId="0" borderId="7" xfId="25" applyFont="1" applyBorder="1" applyAlignment="1" applyProtection="1">
      <alignment horizontal="left"/>
      <protection/>
    </xf>
    <xf numFmtId="0" fontId="1" fillId="0" borderId="9" xfId="25" applyFont="1" applyBorder="1" applyAlignment="1" applyProtection="1">
      <alignment horizontal="left"/>
      <protection/>
    </xf>
    <xf numFmtId="0" fontId="1" fillId="0" borderId="10" xfId="25" applyFont="1" applyBorder="1" applyAlignment="1" applyProtection="1">
      <alignment horizontal="left"/>
      <protection/>
    </xf>
    <xf numFmtId="0" fontId="1" fillId="0" borderId="11" xfId="25" applyFont="1" applyBorder="1" applyAlignment="1" applyProtection="1">
      <alignment horizontal="left"/>
      <protection/>
    </xf>
    <xf numFmtId="0" fontId="16" fillId="0" borderId="6" xfId="25" applyFont="1" applyBorder="1" applyAlignment="1" applyProtection="1">
      <alignment horizontal="left" vertical="center"/>
      <protection/>
    </xf>
    <xf numFmtId="0" fontId="16" fillId="0" borderId="7" xfId="25" applyFont="1" applyBorder="1" applyAlignment="1" applyProtection="1">
      <alignment horizontal="left" vertical="center"/>
      <protection/>
    </xf>
    <xf numFmtId="0" fontId="16" fillId="0" borderId="8" xfId="25" applyFont="1" applyBorder="1" applyAlignment="1" applyProtection="1">
      <alignment horizontal="left" vertical="center"/>
      <protection/>
    </xf>
    <xf numFmtId="0" fontId="16" fillId="0" borderId="12" xfId="25" applyFont="1" applyBorder="1" applyAlignment="1" applyProtection="1">
      <alignment horizontal="left" vertical="center"/>
      <protection/>
    </xf>
    <xf numFmtId="0" fontId="16" fillId="0" borderId="0" xfId="25" applyFont="1" applyAlignment="1" applyProtection="1">
      <alignment horizontal="left" vertical="center"/>
      <protection/>
    </xf>
    <xf numFmtId="0" fontId="5" fillId="0" borderId="13" xfId="25" applyFont="1" applyBorder="1" applyAlignment="1" applyProtection="1">
      <alignment horizontal="left" vertical="center"/>
      <protection/>
    </xf>
    <xf numFmtId="164" fontId="5" fillId="0" borderId="14" xfId="25" applyNumberFormat="1" applyFont="1" applyBorder="1" applyAlignment="1" applyProtection="1">
      <alignment horizontal="right" vertical="center"/>
      <protection/>
    </xf>
    <xf numFmtId="0" fontId="16" fillId="0" borderId="15" xfId="25" applyFont="1" applyBorder="1" applyAlignment="1" applyProtection="1">
      <alignment horizontal="left" vertical="center"/>
      <protection/>
    </xf>
    <xf numFmtId="0" fontId="16" fillId="0" borderId="16" xfId="25" applyFont="1" applyBorder="1" applyAlignment="1" applyProtection="1">
      <alignment horizontal="left" vertical="center"/>
      <protection/>
    </xf>
    <xf numFmtId="0" fontId="5" fillId="0" borderId="17" xfId="25" applyFont="1" applyBorder="1" applyAlignment="1" applyProtection="1">
      <alignment horizontal="left" vertical="center" wrapText="1"/>
      <protection/>
    </xf>
    <xf numFmtId="0" fontId="16" fillId="0" borderId="18" xfId="25" applyFont="1" applyBorder="1" applyAlignment="1" applyProtection="1">
      <alignment horizontal="left" vertical="center"/>
      <protection/>
    </xf>
    <xf numFmtId="164" fontId="5" fillId="0" borderId="17" xfId="25" applyNumberFormat="1" applyFont="1" applyBorder="1" applyAlignment="1" applyProtection="1">
      <alignment horizontal="right" vertical="center"/>
      <protection/>
    </xf>
    <xf numFmtId="164" fontId="5" fillId="0" borderId="0" xfId="25" applyNumberFormat="1" applyFont="1" applyAlignment="1" applyProtection="1">
      <alignment horizontal="right" vertical="center"/>
      <protection/>
    </xf>
    <xf numFmtId="0" fontId="5" fillId="0" borderId="17" xfId="25" applyFont="1" applyBorder="1" applyAlignment="1" applyProtection="1">
      <alignment horizontal="left" vertical="center"/>
      <protection/>
    </xf>
    <xf numFmtId="0" fontId="5" fillId="0" borderId="0" xfId="25" applyFont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vertical="top"/>
      <protection/>
    </xf>
    <xf numFmtId="0" fontId="16" fillId="0" borderId="14" xfId="25" applyFont="1" applyBorder="1" applyAlignment="1" applyProtection="1">
      <alignment horizontal="left" vertical="center"/>
      <protection/>
    </xf>
    <xf numFmtId="0" fontId="5" fillId="0" borderId="19" xfId="25" applyFont="1" applyBorder="1" applyAlignment="1" applyProtection="1">
      <alignment horizontal="left" vertical="center"/>
      <protection/>
    </xf>
    <xf numFmtId="0" fontId="5" fillId="0" borderId="20" xfId="25" applyFont="1" applyBorder="1" applyAlignment="1" applyProtection="1">
      <alignment horizontal="left" vertical="center"/>
      <protection/>
    </xf>
    <xf numFmtId="164" fontId="5" fillId="0" borderId="21" xfId="25" applyNumberFormat="1" applyFont="1" applyBorder="1" applyAlignment="1" applyProtection="1">
      <alignment horizontal="right" vertical="center"/>
      <protection/>
    </xf>
    <xf numFmtId="0" fontId="16" fillId="0" borderId="22" xfId="25" applyFont="1" applyBorder="1" applyAlignment="1" applyProtection="1">
      <alignment horizontal="left" vertical="center"/>
      <protection/>
    </xf>
    <xf numFmtId="0" fontId="5" fillId="0" borderId="23" xfId="25" applyFont="1" applyBorder="1" applyAlignment="1" applyProtection="1">
      <alignment horizontal="left" vertical="center"/>
      <protection/>
    </xf>
    <xf numFmtId="0" fontId="16" fillId="0" borderId="24" xfId="25" applyFont="1" applyBorder="1" applyAlignment="1" applyProtection="1">
      <alignment horizontal="left" vertical="center"/>
      <protection/>
    </xf>
    <xf numFmtId="0" fontId="16" fillId="0" borderId="25" xfId="25" applyFont="1" applyBorder="1" applyAlignment="1" applyProtection="1">
      <alignment horizontal="left" vertical="center"/>
      <protection/>
    </xf>
    <xf numFmtId="0" fontId="5" fillId="0" borderId="0" xfId="25" applyFont="1" applyAlignment="1" applyProtection="1">
      <alignment horizontal="left" vertical="center"/>
      <protection/>
    </xf>
    <xf numFmtId="0" fontId="17" fillId="0" borderId="0" xfId="25" applyFont="1" applyAlignment="1" applyProtection="1">
      <alignment horizontal="left" vertical="center"/>
      <protection/>
    </xf>
    <xf numFmtId="0" fontId="16" fillId="0" borderId="21" xfId="25" applyFont="1" applyBorder="1" applyAlignment="1" applyProtection="1">
      <alignment horizontal="left" vertical="center"/>
      <protection/>
    </xf>
    <xf numFmtId="164" fontId="5" fillId="0" borderId="22" xfId="25" applyNumberFormat="1" applyFont="1" applyBorder="1" applyAlignment="1" applyProtection="1">
      <alignment horizontal="right" vertical="center"/>
      <protection/>
    </xf>
    <xf numFmtId="49" fontId="5" fillId="0" borderId="19" xfId="25" applyNumberFormat="1" applyFont="1" applyBorder="1" applyAlignment="1" applyProtection="1">
      <alignment horizontal="left" vertical="center"/>
      <protection/>
    </xf>
    <xf numFmtId="0" fontId="4" fillId="0" borderId="0" xfId="25" applyFont="1" applyAlignment="1" applyProtection="1">
      <alignment horizontal="left" vertical="center"/>
      <protection/>
    </xf>
    <xf numFmtId="0" fontId="16" fillId="0" borderId="9" xfId="25" applyFont="1" applyBorder="1" applyAlignment="1" applyProtection="1">
      <alignment horizontal="left" vertical="center"/>
      <protection/>
    </xf>
    <xf numFmtId="0" fontId="16" fillId="0" borderId="10" xfId="25" applyFont="1" applyBorder="1" applyAlignment="1" applyProtection="1">
      <alignment horizontal="left" vertical="center"/>
      <protection/>
    </xf>
    <xf numFmtId="0" fontId="16" fillId="0" borderId="11" xfId="25" applyFont="1" applyBorder="1" applyAlignment="1" applyProtection="1">
      <alignment horizontal="left" vertical="center"/>
      <protection/>
    </xf>
    <xf numFmtId="0" fontId="16" fillId="0" borderId="26" xfId="25" applyFont="1" applyBorder="1" applyAlignment="1" applyProtection="1">
      <alignment horizontal="left" vertical="center"/>
      <protection/>
    </xf>
    <xf numFmtId="0" fontId="16" fillId="0" borderId="27" xfId="25" applyFont="1" applyBorder="1" applyAlignment="1" applyProtection="1">
      <alignment horizontal="left" vertical="center"/>
      <protection/>
    </xf>
    <xf numFmtId="0" fontId="18" fillId="0" borderId="27" xfId="25" applyFont="1" applyBorder="1" applyAlignment="1" applyProtection="1">
      <alignment horizontal="left" vertical="center"/>
      <protection/>
    </xf>
    <xf numFmtId="0" fontId="16" fillId="0" borderId="28" xfId="25" applyFont="1" applyBorder="1" applyAlignment="1" applyProtection="1">
      <alignment horizontal="left" vertical="center"/>
      <protection/>
    </xf>
    <xf numFmtId="0" fontId="16" fillId="0" borderId="29" xfId="25" applyFont="1" applyBorder="1" applyAlignment="1" applyProtection="1">
      <alignment horizontal="left" vertical="center"/>
      <protection/>
    </xf>
    <xf numFmtId="0" fontId="16" fillId="0" borderId="30" xfId="25" applyFont="1" applyBorder="1" applyAlignment="1" applyProtection="1">
      <alignment horizontal="left" vertical="center"/>
      <protection/>
    </xf>
    <xf numFmtId="0" fontId="16" fillId="0" borderId="31" xfId="25" applyFont="1" applyBorder="1" applyAlignment="1" applyProtection="1">
      <alignment horizontal="left" vertical="center"/>
      <protection/>
    </xf>
    <xf numFmtId="0" fontId="16" fillId="0" borderId="32" xfId="25" applyFont="1" applyBorder="1" applyAlignment="1" applyProtection="1">
      <alignment horizontal="left" vertical="center"/>
      <protection/>
    </xf>
    <xf numFmtId="0" fontId="16" fillId="0" borderId="33" xfId="25" applyFont="1" applyBorder="1" applyAlignment="1" applyProtection="1">
      <alignment horizontal="left" vertical="center"/>
      <protection/>
    </xf>
    <xf numFmtId="165" fontId="1" fillId="0" borderId="34" xfId="25" applyNumberFormat="1" applyFont="1" applyBorder="1" applyAlignment="1" applyProtection="1">
      <alignment horizontal="right" vertical="center"/>
      <protection/>
    </xf>
    <xf numFmtId="165" fontId="1" fillId="0" borderId="35" xfId="25" applyNumberFormat="1" applyFont="1" applyBorder="1" applyAlignment="1" applyProtection="1">
      <alignment horizontal="right" vertical="center"/>
      <protection/>
    </xf>
    <xf numFmtId="165" fontId="19" fillId="0" borderId="36" xfId="25" applyNumberFormat="1" applyFont="1" applyBorder="1" applyAlignment="1" applyProtection="1">
      <alignment horizontal="right" vertical="center"/>
      <protection/>
    </xf>
    <xf numFmtId="166" fontId="19" fillId="0" borderId="37" xfId="25" applyNumberFormat="1" applyFont="1" applyBorder="1" applyAlignment="1" applyProtection="1">
      <alignment horizontal="right" vertical="center"/>
      <protection/>
    </xf>
    <xf numFmtId="165" fontId="1" fillId="0" borderId="36" xfId="25" applyNumberFormat="1" applyFont="1" applyBorder="1" applyAlignment="1" applyProtection="1">
      <alignment horizontal="right" vertical="center"/>
      <protection/>
    </xf>
    <xf numFmtId="165" fontId="1" fillId="0" borderId="37" xfId="25" applyNumberFormat="1" applyFont="1" applyBorder="1" applyAlignment="1" applyProtection="1">
      <alignment horizontal="right" vertical="center"/>
      <protection/>
    </xf>
    <xf numFmtId="165" fontId="19" fillId="0" borderId="35" xfId="25" applyNumberFormat="1" applyFont="1" applyBorder="1" applyAlignment="1" applyProtection="1">
      <alignment horizontal="right" vertical="center"/>
      <protection/>
    </xf>
    <xf numFmtId="166" fontId="19" fillId="0" borderId="35" xfId="25" applyNumberFormat="1" applyFont="1" applyBorder="1" applyAlignment="1" applyProtection="1">
      <alignment horizontal="right" vertical="center"/>
      <protection/>
    </xf>
    <xf numFmtId="165" fontId="1" fillId="0" borderId="38" xfId="25" applyNumberFormat="1" applyFont="1" applyBorder="1" applyAlignment="1" applyProtection="1">
      <alignment horizontal="right" vertical="center"/>
      <protection/>
    </xf>
    <xf numFmtId="0" fontId="18" fillId="0" borderId="27" xfId="25" applyFont="1" applyBorder="1" applyAlignment="1" applyProtection="1">
      <alignment horizontal="left" vertical="center" wrapText="1"/>
      <protection/>
    </xf>
    <xf numFmtId="0" fontId="20" fillId="0" borderId="29" xfId="25" applyFont="1" applyBorder="1" applyAlignment="1" applyProtection="1">
      <alignment horizontal="left" vertical="center"/>
      <protection/>
    </xf>
    <xf numFmtId="0" fontId="20" fillId="0" borderId="31" xfId="25" applyFont="1" applyBorder="1" applyAlignment="1" applyProtection="1">
      <alignment horizontal="left" vertical="center"/>
      <protection/>
    </xf>
    <xf numFmtId="0" fontId="18" fillId="0" borderId="32" xfId="25" applyFont="1" applyBorder="1" applyAlignment="1" applyProtection="1">
      <alignment horizontal="left" vertical="center"/>
      <protection/>
    </xf>
    <xf numFmtId="0" fontId="18" fillId="0" borderId="30" xfId="25" applyFont="1" applyBorder="1" applyAlignment="1" applyProtection="1">
      <alignment horizontal="left" vertical="center"/>
      <protection/>
    </xf>
    <xf numFmtId="0" fontId="18" fillId="0" borderId="33" xfId="25" applyFont="1" applyBorder="1" applyAlignment="1" applyProtection="1">
      <alignment horizontal="left" vertical="center"/>
      <protection/>
    </xf>
    <xf numFmtId="0" fontId="18" fillId="0" borderId="31" xfId="25" applyFont="1" applyBorder="1" applyAlignment="1" applyProtection="1">
      <alignment horizontal="left" vertical="center"/>
      <protection/>
    </xf>
    <xf numFmtId="164" fontId="16" fillId="0" borderId="39" xfId="25" applyNumberFormat="1" applyFont="1" applyBorder="1" applyAlignment="1" applyProtection="1">
      <alignment horizontal="center" vertical="center"/>
      <protection/>
    </xf>
    <xf numFmtId="0" fontId="21" fillId="0" borderId="13" xfId="25" applyFont="1" applyBorder="1" applyAlignment="1" applyProtection="1">
      <alignment horizontal="left" vertical="center"/>
      <protection/>
    </xf>
    <xf numFmtId="0" fontId="16" fillId="0" borderId="19" xfId="25" applyFont="1" applyBorder="1" applyAlignment="1" applyProtection="1">
      <alignment horizontal="left" vertical="center"/>
      <protection/>
    </xf>
    <xf numFmtId="0" fontId="16" fillId="0" borderId="40" xfId="25" applyFont="1" applyBorder="1" applyAlignment="1" applyProtection="1">
      <alignment horizontal="left" vertical="center"/>
      <protection/>
    </xf>
    <xf numFmtId="0" fontId="16" fillId="0" borderId="20" xfId="25" applyFont="1" applyBorder="1" applyAlignment="1" applyProtection="1">
      <alignment horizontal="left" vertical="center"/>
      <protection/>
    </xf>
    <xf numFmtId="165" fontId="1" fillId="0" borderId="21" xfId="25" applyNumberFormat="1" applyFont="1" applyBorder="1" applyAlignment="1" applyProtection="1">
      <alignment horizontal="right" vertical="center"/>
      <protection/>
    </xf>
    <xf numFmtId="0" fontId="22" fillId="0" borderId="21" xfId="25" applyFont="1" applyBorder="1" applyAlignment="1" applyProtection="1">
      <alignment horizontal="right" vertical="center"/>
      <protection/>
    </xf>
    <xf numFmtId="0" fontId="22" fillId="0" borderId="22" xfId="25" applyFont="1" applyBorder="1" applyAlignment="1" applyProtection="1">
      <alignment horizontal="left" vertical="center"/>
      <protection/>
    </xf>
    <xf numFmtId="0" fontId="16" fillId="0" borderId="23" xfId="25" applyFont="1" applyBorder="1" applyAlignment="1" applyProtection="1">
      <alignment horizontal="left" vertical="center"/>
      <protection/>
    </xf>
    <xf numFmtId="164" fontId="16" fillId="0" borderId="41" xfId="25" applyNumberFormat="1" applyFont="1" applyBorder="1" applyAlignment="1" applyProtection="1">
      <alignment horizontal="center" vertical="center"/>
      <protection/>
    </xf>
    <xf numFmtId="0" fontId="21" fillId="0" borderId="20" xfId="25" applyFont="1" applyBorder="1" applyAlignment="1" applyProtection="1">
      <alignment horizontal="left" vertical="center"/>
      <protection/>
    </xf>
    <xf numFmtId="165" fontId="1" fillId="0" borderId="28" xfId="25" applyNumberFormat="1" applyFont="1" applyBorder="1" applyAlignment="1" applyProtection="1">
      <alignment horizontal="right" vertical="center"/>
      <protection/>
    </xf>
    <xf numFmtId="0" fontId="16" fillId="0" borderId="42" xfId="25" applyFont="1" applyBorder="1" applyAlignment="1" applyProtection="1">
      <alignment horizontal="left" vertical="center"/>
      <protection/>
    </xf>
    <xf numFmtId="164" fontId="16" fillId="0" borderId="43" xfId="25" applyNumberFormat="1" applyFont="1" applyBorder="1" applyAlignment="1" applyProtection="1">
      <alignment horizontal="center" vertical="center"/>
      <protection/>
    </xf>
    <xf numFmtId="0" fontId="16" fillId="0" borderId="37" xfId="25" applyFont="1" applyBorder="1" applyAlignment="1" applyProtection="1">
      <alignment horizontal="left" vertical="center"/>
      <protection/>
    </xf>
    <xf numFmtId="0" fontId="16" fillId="0" borderId="35" xfId="25" applyFont="1" applyBorder="1" applyAlignment="1" applyProtection="1">
      <alignment horizontal="left" vertical="center"/>
      <protection/>
    </xf>
    <xf numFmtId="0" fontId="16" fillId="0" borderId="36" xfId="25" applyFont="1" applyBorder="1" applyAlignment="1" applyProtection="1">
      <alignment horizontal="left" vertical="center"/>
      <protection/>
    </xf>
    <xf numFmtId="165" fontId="23" fillId="0" borderId="10" xfId="25" applyNumberFormat="1" applyFont="1" applyBorder="1" applyAlignment="1" applyProtection="1">
      <alignment horizontal="right" vertical="center"/>
      <protection/>
    </xf>
    <xf numFmtId="0" fontId="18" fillId="0" borderId="6" xfId="25" applyFont="1" applyBorder="1" applyAlignment="1" applyProtection="1">
      <alignment horizontal="left" vertical="top"/>
      <protection/>
    </xf>
    <xf numFmtId="0" fontId="16" fillId="0" borderId="44" xfId="25" applyFont="1" applyBorder="1" applyAlignment="1" applyProtection="1">
      <alignment horizontal="left" vertical="center"/>
      <protection/>
    </xf>
    <xf numFmtId="0" fontId="16" fillId="0" borderId="45" xfId="25" applyFont="1" applyBorder="1" applyAlignment="1" applyProtection="1">
      <alignment horizontal="left" vertical="center"/>
      <protection/>
    </xf>
    <xf numFmtId="0" fontId="16" fillId="0" borderId="17" xfId="25" applyFont="1" applyBorder="1" applyAlignment="1" applyProtection="1">
      <alignment horizontal="left" vertical="center"/>
      <protection/>
    </xf>
    <xf numFmtId="167" fontId="24" fillId="0" borderId="28" xfId="25" applyNumberFormat="1" applyFont="1" applyBorder="1" applyAlignment="1" applyProtection="1">
      <alignment horizontal="right" vertical="center"/>
      <protection/>
    </xf>
    <xf numFmtId="0" fontId="16" fillId="0" borderId="46" xfId="25" applyFont="1" applyBorder="1" applyAlignment="1" applyProtection="1">
      <alignment horizontal="left"/>
      <protection/>
    </xf>
    <xf numFmtId="0" fontId="16" fillId="0" borderId="23" xfId="25" applyFont="1" applyBorder="1" applyAlignment="1" applyProtection="1">
      <alignment horizontal="left"/>
      <protection/>
    </xf>
    <xf numFmtId="165" fontId="5" fillId="0" borderId="23" xfId="25" applyNumberFormat="1" applyFont="1" applyBorder="1" applyAlignment="1" applyProtection="1">
      <alignment horizontal="right" vertical="center"/>
      <protection/>
    </xf>
    <xf numFmtId="166" fontId="5" fillId="0" borderId="20" xfId="25" applyNumberFormat="1" applyFont="1" applyBorder="1" applyAlignment="1" applyProtection="1">
      <alignment horizontal="right" vertical="center"/>
      <protection/>
    </xf>
    <xf numFmtId="167" fontId="24" fillId="0" borderId="47" xfId="25" applyNumberFormat="1" applyFont="1" applyBorder="1" applyAlignment="1" applyProtection="1">
      <alignment horizontal="right" vertical="center"/>
      <protection/>
    </xf>
    <xf numFmtId="0" fontId="18" fillId="0" borderId="48" xfId="25" applyFont="1" applyBorder="1" applyAlignment="1" applyProtection="1">
      <alignment horizontal="left" vertical="top"/>
      <protection/>
    </xf>
    <xf numFmtId="0" fontId="16" fillId="0" borderId="13" xfId="25" applyFont="1" applyBorder="1" applyAlignment="1" applyProtection="1">
      <alignment horizontal="left" vertical="center"/>
      <protection/>
    </xf>
    <xf numFmtId="165" fontId="5" fillId="0" borderId="20" xfId="25" applyNumberFormat="1" applyFont="1" applyBorder="1" applyAlignment="1" applyProtection="1">
      <alignment horizontal="right" vertical="center"/>
      <protection/>
    </xf>
    <xf numFmtId="167" fontId="24" fillId="0" borderId="40" xfId="25" applyNumberFormat="1" applyFont="1" applyBorder="1" applyAlignment="1" applyProtection="1">
      <alignment horizontal="right" vertical="center"/>
      <protection/>
    </xf>
    <xf numFmtId="0" fontId="18" fillId="0" borderId="37" xfId="25" applyFont="1" applyBorder="1" applyAlignment="1" applyProtection="1">
      <alignment horizontal="left" vertical="center"/>
      <protection/>
    </xf>
    <xf numFmtId="0" fontId="16" fillId="0" borderId="49" xfId="25" applyFont="1" applyBorder="1" applyAlignment="1" applyProtection="1">
      <alignment horizontal="left" vertical="center"/>
      <protection/>
    </xf>
    <xf numFmtId="0" fontId="16" fillId="0" borderId="50" xfId="25" applyFont="1" applyBorder="1" applyAlignment="1" applyProtection="1">
      <alignment horizontal="left" vertical="center"/>
      <protection/>
    </xf>
    <xf numFmtId="0" fontId="16" fillId="0" borderId="9" xfId="25" applyFont="1" applyBorder="1" applyAlignment="1" applyProtection="1">
      <alignment horizontal="left"/>
      <protection/>
    </xf>
    <xf numFmtId="0" fontId="16" fillId="0" borderId="51" xfId="25" applyFont="1" applyBorder="1" applyAlignment="1" applyProtection="1">
      <alignment horizontal="left" vertical="center"/>
      <protection/>
    </xf>
    <xf numFmtId="0" fontId="16" fillId="0" borderId="52" xfId="25" applyFont="1" applyBorder="1" applyAlignment="1" applyProtection="1">
      <alignment horizontal="left"/>
      <protection/>
    </xf>
    <xf numFmtId="0" fontId="16" fillId="0" borderId="38" xfId="25" applyFont="1" applyBorder="1" applyAlignment="1" applyProtection="1">
      <alignment horizontal="left" vertical="center"/>
      <protection/>
    </xf>
    <xf numFmtId="0" fontId="16" fillId="0" borderId="37" xfId="25" applyFont="1" applyBorder="1" applyAlignment="1" applyProtection="1">
      <alignment horizontal="left" vertical="center"/>
      <protection/>
    </xf>
    <xf numFmtId="0" fontId="16" fillId="0" borderId="36" xfId="25" applyFont="1" applyBorder="1" applyAlignment="1" applyProtection="1">
      <alignment horizontal="left" vertical="center"/>
      <protection/>
    </xf>
    <xf numFmtId="0" fontId="16" fillId="0" borderId="35" xfId="25" applyFont="1" applyBorder="1" applyAlignment="1" applyProtection="1">
      <alignment horizontal="right" vertical="center"/>
      <protection/>
    </xf>
    <xf numFmtId="4" fontId="19" fillId="0" borderId="20" xfId="25" applyNumberFormat="1" applyFont="1" applyBorder="1" applyAlignment="1" applyProtection="1">
      <alignment horizontal="right" vertical="center"/>
      <protection/>
    </xf>
    <xf numFmtId="4" fontId="19" fillId="0" borderId="26" xfId="25" applyNumberFormat="1" applyFont="1" applyBorder="1" applyAlignment="1" applyProtection="1">
      <alignment horizontal="right" vertical="center"/>
      <protection/>
    </xf>
    <xf numFmtId="4" fontId="19" fillId="0" borderId="52" xfId="25" applyNumberFormat="1" applyFont="1" applyBorder="1" applyAlignment="1" applyProtection="1">
      <alignment horizontal="right" vertical="center"/>
      <protection/>
    </xf>
    <xf numFmtId="4" fontId="1" fillId="0" borderId="20" xfId="25" applyNumberFormat="1" applyFont="1" applyBorder="1" applyAlignment="1" applyProtection="1">
      <alignment horizontal="right" vertical="center"/>
      <protection/>
    </xf>
    <xf numFmtId="4" fontId="1" fillId="0" borderId="26" xfId="25" applyNumberFormat="1" applyFont="1" applyBorder="1" applyAlignment="1" applyProtection="1">
      <alignment horizontal="right" vertical="center"/>
      <protection/>
    </xf>
    <xf numFmtId="4" fontId="19" fillId="0" borderId="27" xfId="25" applyNumberFormat="1" applyFont="1" applyBorder="1" applyAlignment="1" applyProtection="1">
      <alignment horizontal="right" vertical="center"/>
      <protection/>
    </xf>
    <xf numFmtId="4" fontId="16" fillId="0" borderId="30" xfId="25" applyNumberFormat="1" applyFont="1" applyBorder="1" applyAlignment="1" applyProtection="1">
      <alignment horizontal="left" vertical="center"/>
      <protection/>
    </xf>
    <xf numFmtId="4" fontId="19" fillId="0" borderId="23" xfId="25" applyNumberFormat="1" applyFont="1" applyBorder="1" applyAlignment="1" applyProtection="1">
      <alignment horizontal="right" vertical="center"/>
      <protection/>
    </xf>
    <xf numFmtId="4" fontId="25" fillId="0" borderId="53" xfId="25" applyNumberFormat="1" applyFont="1" applyBorder="1" applyAlignment="1" applyProtection="1">
      <alignment horizontal="right" vertical="center"/>
      <protection/>
    </xf>
    <xf numFmtId="4" fontId="1" fillId="0" borderId="30" xfId="25" applyNumberFormat="1" applyFont="1" applyBorder="1" applyAlignment="1" applyProtection="1">
      <alignment horizontal="left" vertical="center"/>
      <protection/>
    </xf>
    <xf numFmtId="4" fontId="19" fillId="0" borderId="37" xfId="25" applyNumberFormat="1" applyFont="1" applyBorder="1" applyAlignment="1" applyProtection="1">
      <alignment horizontal="right" vertical="center"/>
      <protection/>
    </xf>
    <xf numFmtId="0" fontId="5" fillId="2" borderId="0" xfId="30" applyFont="1" applyFill="1" applyAlignment="1" applyProtection="1">
      <alignment horizontal="left" vertical="center"/>
      <protection/>
    </xf>
    <xf numFmtId="0" fontId="5" fillId="2" borderId="0" xfId="30" applyFont="1" applyFill="1" applyAlignment="1" applyProtection="1">
      <alignment horizontal="center" vertical="center"/>
      <protection/>
    </xf>
    <xf numFmtId="168" fontId="5" fillId="2" borderId="0" xfId="30" applyNumberFormat="1" applyFont="1" applyFill="1" applyAlignment="1" applyProtection="1">
      <alignment horizontal="left" vertical="center"/>
      <protection/>
    </xf>
    <xf numFmtId="4" fontId="5" fillId="2" borderId="0" xfId="30" applyNumberFormat="1" applyFont="1" applyFill="1" applyAlignment="1" applyProtection="1">
      <alignment horizontal="left" vertical="center"/>
      <protection/>
    </xf>
    <xf numFmtId="0" fontId="0" fillId="3" borderId="0" xfId="30" applyFill="1" applyAlignment="1" applyProtection="1">
      <alignment horizontal="left" vertical="center"/>
      <protection locked="0"/>
    </xf>
    <xf numFmtId="0" fontId="6" fillId="2" borderId="0" xfId="30" applyFont="1" applyFill="1" applyAlignment="1" applyProtection="1">
      <alignment horizontal="left" vertical="center"/>
      <protection/>
    </xf>
    <xf numFmtId="0" fontId="5" fillId="2" borderId="0" xfId="31" applyFont="1" applyFill="1" applyAlignment="1" applyProtection="1">
      <alignment horizontal="left"/>
      <protection/>
    </xf>
    <xf numFmtId="0" fontId="5" fillId="7" borderId="0" xfId="32" applyFont="1" applyFill="1" applyAlignment="1" applyProtection="1">
      <alignment horizontal="left"/>
      <protection locked="0"/>
    </xf>
    <xf numFmtId="0" fontId="28" fillId="4" borderId="54" xfId="30" applyFont="1" applyFill="1" applyBorder="1" applyAlignment="1" applyProtection="1">
      <alignment horizontal="center" vertical="center" shrinkToFit="1"/>
      <protection/>
    </xf>
    <xf numFmtId="0" fontId="28" fillId="4" borderId="54" xfId="30" applyFont="1" applyFill="1" applyBorder="1" applyAlignment="1" applyProtection="1">
      <alignment horizontal="center" vertical="center" wrapText="1"/>
      <protection/>
    </xf>
    <xf numFmtId="168" fontId="28" fillId="4" borderId="54" xfId="30" applyNumberFormat="1" applyFont="1" applyFill="1" applyBorder="1" applyAlignment="1" applyProtection="1">
      <alignment horizontal="center" vertical="center" wrapText="1"/>
      <protection/>
    </xf>
    <xf numFmtId="0" fontId="16" fillId="4" borderId="54" xfId="30" applyFont="1" applyFill="1" applyBorder="1" applyAlignment="1" applyProtection="1">
      <alignment horizontal="center" vertical="center" wrapText="1"/>
      <protection locked="0"/>
    </xf>
    <xf numFmtId="0" fontId="28" fillId="4" borderId="54" xfId="30" applyNumberFormat="1" applyFont="1" applyFill="1" applyBorder="1" applyAlignment="1" applyProtection="1">
      <alignment horizontal="center" vertical="center" wrapText="1"/>
      <protection/>
    </xf>
    <xf numFmtId="0" fontId="4" fillId="2" borderId="0" xfId="30" applyFont="1" applyFill="1" applyAlignment="1" applyProtection="1">
      <alignment horizontal="left" vertical="center"/>
      <protection/>
    </xf>
    <xf numFmtId="0" fontId="4" fillId="2" borderId="0" xfId="30" applyFont="1" applyFill="1" applyAlignment="1" applyProtection="1">
      <alignment horizontal="center" vertical="center"/>
      <protection/>
    </xf>
    <xf numFmtId="168" fontId="4" fillId="2" borderId="0" xfId="30" applyNumberFormat="1" applyFont="1" applyFill="1" applyAlignment="1" applyProtection="1">
      <alignment horizontal="left" vertical="center"/>
      <protection/>
    </xf>
    <xf numFmtId="4" fontId="4" fillId="2" borderId="0" xfId="30" applyNumberFormat="1" applyFont="1" applyFill="1" applyAlignment="1" applyProtection="1">
      <alignment horizontal="left" vertical="center"/>
      <protection/>
    </xf>
    <xf numFmtId="165" fontId="29" fillId="3" borderId="0" xfId="30" applyNumberFormat="1" applyFont="1" applyFill="1" applyBorder="1" applyAlignment="1" applyProtection="1">
      <alignment horizontal="center" vertical="center"/>
      <protection locked="0"/>
    </xf>
    <xf numFmtId="0" fontId="29" fillId="3" borderId="0" xfId="30" applyFont="1" applyFill="1" applyBorder="1" applyAlignment="1" applyProtection="1">
      <alignment horizontal="left" vertical="center" wrapText="1"/>
      <protection locked="0"/>
    </xf>
    <xf numFmtId="0" fontId="29" fillId="3" borderId="0" xfId="30" applyFont="1" applyFill="1" applyBorder="1" applyAlignment="1" applyProtection="1">
      <alignment horizontal="center" vertical="center" wrapText="1"/>
      <protection locked="0"/>
    </xf>
    <xf numFmtId="168" fontId="29" fillId="3" borderId="0" xfId="30" applyNumberFormat="1" applyFont="1" applyFill="1" applyBorder="1" applyAlignment="1" applyProtection="1">
      <alignment horizontal="right" vertical="center"/>
      <protection locked="0"/>
    </xf>
    <xf numFmtId="4" fontId="29" fillId="3" borderId="0" xfId="30" applyNumberFormat="1" applyFont="1" applyFill="1" applyBorder="1" applyAlignment="1" applyProtection="1">
      <alignment horizontal="right" vertical="center"/>
      <protection locked="0"/>
    </xf>
    <xf numFmtId="4" fontId="29" fillId="3" borderId="0" xfId="30" applyNumberFormat="1" applyFont="1" applyFill="1" applyBorder="1" applyAlignment="1" applyProtection="1">
      <alignment horizontal="right" vertical="center"/>
      <protection/>
    </xf>
    <xf numFmtId="169" fontId="29" fillId="3" borderId="0" xfId="30" applyNumberFormat="1" applyFont="1" applyFill="1" applyBorder="1" applyAlignment="1" applyProtection="1">
      <alignment horizontal="right" vertical="center"/>
      <protection/>
    </xf>
    <xf numFmtId="0" fontId="8" fillId="3" borderId="0" xfId="30" applyFont="1" applyFill="1" applyAlignment="1" applyProtection="1">
      <alignment horizontal="left" vertical="center"/>
      <protection locked="0"/>
    </xf>
    <xf numFmtId="165" fontId="6" fillId="3" borderId="55" xfId="30" applyNumberFormat="1" applyFont="1" applyFill="1" applyBorder="1" applyAlignment="1" applyProtection="1">
      <alignment horizontal="center" vertical="center"/>
      <protection locked="0"/>
    </xf>
    <xf numFmtId="0" fontId="6" fillId="3" borderId="56" xfId="30" applyNumberFormat="1" applyFont="1" applyFill="1" applyBorder="1" applyAlignment="1" applyProtection="1">
      <alignment horizontal="left" vertical="center" wrapText="1"/>
      <protection locked="0"/>
    </xf>
    <xf numFmtId="0" fontId="6" fillId="3" borderId="56" xfId="30" applyFont="1" applyFill="1" applyBorder="1" applyAlignment="1" applyProtection="1">
      <alignment horizontal="left" vertical="center" wrapText="1"/>
      <protection locked="0"/>
    </xf>
    <xf numFmtId="0" fontId="6" fillId="3" borderId="56" xfId="30" applyFont="1" applyFill="1" applyBorder="1" applyAlignment="1" applyProtection="1">
      <alignment horizontal="center" vertical="center" wrapText="1"/>
      <protection locked="0"/>
    </xf>
    <xf numFmtId="168" fontId="6" fillId="3" borderId="56" xfId="30" applyNumberFormat="1" applyFont="1" applyFill="1" applyBorder="1" applyAlignment="1" applyProtection="1">
      <alignment horizontal="right" vertical="center"/>
      <protection locked="0"/>
    </xf>
    <xf numFmtId="4" fontId="6" fillId="3" borderId="56" xfId="30" applyNumberFormat="1" applyFont="1" applyFill="1" applyBorder="1" applyAlignment="1" applyProtection="1">
      <alignment horizontal="right" vertical="center"/>
      <protection locked="0"/>
    </xf>
    <xf numFmtId="4" fontId="6" fillId="3" borderId="56" xfId="30" applyNumberFormat="1" applyFont="1" applyFill="1" applyBorder="1" applyAlignment="1" applyProtection="1">
      <alignment horizontal="right" vertical="center"/>
      <protection/>
    </xf>
    <xf numFmtId="169" fontId="6" fillId="3" borderId="56" xfId="30" applyNumberFormat="1" applyFont="1" applyFill="1" applyBorder="1" applyAlignment="1" applyProtection="1">
      <alignment horizontal="right" vertical="center"/>
      <protection/>
    </xf>
    <xf numFmtId="170" fontId="6" fillId="3" borderId="57" xfId="30" applyNumberFormat="1" applyFont="1" applyFill="1" applyBorder="1" applyAlignment="1" applyProtection="1">
      <alignment horizontal="right" vertical="center"/>
      <protection/>
    </xf>
    <xf numFmtId="0" fontId="0" fillId="3" borderId="58" xfId="30" applyFill="1" applyBorder="1" applyAlignment="1" applyProtection="1">
      <alignment horizontal="left" vertical="center"/>
      <protection locked="0"/>
    </xf>
    <xf numFmtId="0" fontId="5" fillId="0" borderId="59" xfId="30" applyFont="1" applyFill="1" applyBorder="1" applyAlignment="1" applyProtection="1">
      <alignment horizontal="center" vertical="center" wrapText="1"/>
      <protection locked="0"/>
    </xf>
    <xf numFmtId="0" fontId="21" fillId="0" borderId="60" xfId="30" applyFont="1" applyFill="1" applyBorder="1" applyAlignment="1" applyProtection="1">
      <alignment horizontal="left" vertical="center"/>
      <protection/>
    </xf>
    <xf numFmtId="168" fontId="5" fillId="0" borderId="59" xfId="30" applyNumberFormat="1" applyFont="1" applyFill="1" applyBorder="1" applyAlignment="1" applyProtection="1">
      <alignment horizontal="right" vertical="center"/>
      <protection locked="0"/>
    </xf>
    <xf numFmtId="4" fontId="5" fillId="0" borderId="59" xfId="30" applyNumberFormat="1" applyFont="1" applyFill="1" applyBorder="1" applyAlignment="1" applyProtection="1">
      <alignment horizontal="right" vertical="center"/>
      <protection locked="0"/>
    </xf>
    <xf numFmtId="2" fontId="5" fillId="0" borderId="61" xfId="30" applyNumberFormat="1" applyFont="1" applyFill="1" applyBorder="1" applyAlignment="1" applyProtection="1">
      <alignment horizontal="right" vertical="center"/>
      <protection locked="0"/>
    </xf>
    <xf numFmtId="2" fontId="5" fillId="0" borderId="61" xfId="30" applyNumberFormat="1" applyFont="1" applyFill="1" applyBorder="1" applyAlignment="1" applyProtection="1">
      <alignment horizontal="right" vertical="center"/>
      <protection/>
    </xf>
    <xf numFmtId="2" fontId="5" fillId="0" borderId="61" xfId="30" applyNumberFormat="1" applyFont="1" applyFill="1" applyBorder="1" applyAlignment="1" applyProtection="1">
      <alignment vertical="center"/>
      <protection locked="0"/>
    </xf>
    <xf numFmtId="2" fontId="5" fillId="0" borderId="62" xfId="30" applyNumberFormat="1" applyFont="1" applyFill="1" applyBorder="1" applyAlignment="1" applyProtection="1">
      <alignment horizontal="right" vertical="center"/>
      <protection locked="0"/>
    </xf>
    <xf numFmtId="2" fontId="5" fillId="0" borderId="63" xfId="30" applyNumberFormat="1" applyFont="1" applyFill="1" applyBorder="1" applyAlignment="1" applyProtection="1">
      <alignment horizontal="right" vertical="center"/>
      <protection/>
    </xf>
    <xf numFmtId="2" fontId="5" fillId="0" borderId="64" xfId="30" applyNumberFormat="1" applyFont="1" applyFill="1" applyBorder="1" applyAlignment="1" applyProtection="1">
      <alignment horizontal="right" vertical="center"/>
      <protection/>
    </xf>
    <xf numFmtId="49" fontId="5" fillId="3" borderId="65" xfId="30" applyNumberFormat="1" applyFont="1" applyFill="1" applyBorder="1" applyAlignment="1" applyProtection="1">
      <alignment horizontal="center" vertical="center"/>
      <protection locked="0"/>
    </xf>
    <xf numFmtId="49" fontId="16" fillId="0" borderId="5" xfId="30" applyNumberFormat="1" applyFont="1" applyFill="1" applyBorder="1" applyAlignment="1" applyProtection="1">
      <alignment horizontal="center" vertical="center"/>
      <protection/>
    </xf>
    <xf numFmtId="0" fontId="16" fillId="0" borderId="66" xfId="30" applyFont="1" applyFill="1" applyBorder="1" applyAlignment="1" applyProtection="1">
      <alignment horizontal="left" vertical="center"/>
      <protection/>
    </xf>
    <xf numFmtId="0" fontId="5" fillId="0" borderId="66" xfId="30" applyFont="1" applyFill="1" applyBorder="1" applyAlignment="1" applyProtection="1">
      <alignment horizontal="center" vertical="center" wrapText="1"/>
      <protection locked="0"/>
    </xf>
    <xf numFmtId="3" fontId="5" fillId="0" borderId="5" xfId="30" applyNumberFormat="1" applyFont="1" applyFill="1" applyBorder="1" applyAlignment="1" applyProtection="1">
      <alignment horizontal="right" vertical="center"/>
      <protection locked="0"/>
    </xf>
    <xf numFmtId="4" fontId="5" fillId="0" borderId="67" xfId="30" applyNumberFormat="1" applyFont="1" applyFill="1" applyBorder="1" applyAlignment="1" applyProtection="1">
      <alignment horizontal="right" vertical="center"/>
      <protection locked="0"/>
    </xf>
    <xf numFmtId="4" fontId="5" fillId="0" borderId="5" xfId="30" applyNumberFormat="1" applyFont="1" applyFill="1" applyBorder="1" applyAlignment="1" applyProtection="1">
      <alignment horizontal="right" vertical="center"/>
      <protection locked="0"/>
    </xf>
    <xf numFmtId="4" fontId="5" fillId="0" borderId="5" xfId="30" applyNumberFormat="1" applyFont="1" applyFill="1" applyBorder="1" applyAlignment="1" applyProtection="1">
      <alignment horizontal="right" vertical="center"/>
      <protection/>
    </xf>
    <xf numFmtId="4" fontId="5" fillId="0" borderId="5" xfId="30" applyNumberFormat="1" applyFont="1" applyFill="1" applyBorder="1" applyAlignment="1" applyProtection="1">
      <alignment vertical="center"/>
      <protection locked="0"/>
    </xf>
    <xf numFmtId="2" fontId="5" fillId="0" borderId="67" xfId="30" applyNumberFormat="1" applyFont="1" applyFill="1" applyBorder="1" applyAlignment="1" applyProtection="1">
      <alignment horizontal="right" vertical="center"/>
      <protection/>
    </xf>
    <xf numFmtId="2" fontId="5" fillId="0" borderId="68" xfId="30" applyNumberFormat="1" applyFont="1" applyFill="1" applyBorder="1" applyAlignment="1" applyProtection="1">
      <alignment horizontal="right" vertical="center"/>
      <protection/>
    </xf>
    <xf numFmtId="0" fontId="16" fillId="0" borderId="5" xfId="30" applyFont="1" applyFill="1" applyBorder="1" applyAlignment="1" applyProtection="1">
      <alignment horizontal="left" vertical="center"/>
      <protection/>
    </xf>
    <xf numFmtId="49" fontId="5" fillId="3" borderId="69" xfId="30" applyNumberFormat="1" applyFont="1" applyFill="1" applyBorder="1" applyAlignment="1" applyProtection="1">
      <alignment horizontal="center" vertical="center"/>
      <protection locked="0"/>
    </xf>
    <xf numFmtId="0" fontId="5" fillId="0" borderId="5" xfId="30" applyFont="1" applyFill="1" applyBorder="1" applyAlignment="1" applyProtection="1">
      <alignment horizontal="center" vertical="center" wrapText="1"/>
      <protection locked="0"/>
    </xf>
    <xf numFmtId="168" fontId="5" fillId="0" borderId="5" xfId="30" applyNumberFormat="1" applyFont="1" applyFill="1" applyBorder="1" applyAlignment="1" applyProtection="1">
      <alignment horizontal="right" vertical="center"/>
      <protection locked="0"/>
    </xf>
    <xf numFmtId="49" fontId="5" fillId="3" borderId="70" xfId="30" applyNumberFormat="1" applyFont="1" applyFill="1" applyBorder="1" applyAlignment="1" applyProtection="1">
      <alignment horizontal="center" vertical="center"/>
      <protection locked="0"/>
    </xf>
    <xf numFmtId="0" fontId="16" fillId="0" borderId="66" xfId="30" applyFont="1" applyFill="1" applyBorder="1" applyAlignment="1" applyProtection="1" quotePrefix="1">
      <alignment horizontal="left" vertical="center"/>
      <protection/>
    </xf>
    <xf numFmtId="16" fontId="6" fillId="3" borderId="56" xfId="30" applyNumberFormat="1" applyFont="1" applyFill="1" applyBorder="1" applyAlignment="1" applyProtection="1">
      <alignment horizontal="left" vertical="center" wrapText="1"/>
      <protection locked="0"/>
    </xf>
    <xf numFmtId="2" fontId="6" fillId="3" borderId="56" xfId="30" applyNumberFormat="1" applyFont="1" applyFill="1" applyBorder="1" applyAlignment="1" applyProtection="1">
      <alignment horizontal="right" vertical="center"/>
      <protection locked="0"/>
    </xf>
    <xf numFmtId="2" fontId="6" fillId="3" borderId="56" xfId="30" applyNumberFormat="1" applyFont="1" applyFill="1" applyBorder="1" applyAlignment="1" applyProtection="1">
      <alignment horizontal="right" vertical="center"/>
      <protection/>
    </xf>
    <xf numFmtId="2" fontId="6" fillId="3" borderId="57" xfId="30" applyNumberFormat="1" applyFont="1" applyFill="1" applyBorder="1" applyAlignment="1" applyProtection="1">
      <alignment horizontal="right" vertical="center"/>
      <protection/>
    </xf>
    <xf numFmtId="0" fontId="5" fillId="3" borderId="59" xfId="30" applyFont="1" applyFill="1" applyBorder="1" applyAlignment="1" applyProtection="1">
      <alignment horizontal="center" vertical="center" wrapText="1"/>
      <protection locked="0"/>
    </xf>
    <xf numFmtId="0" fontId="5" fillId="3" borderId="66" xfId="30" applyFont="1" applyFill="1" applyBorder="1" applyAlignment="1" applyProtection="1">
      <alignment horizontal="center" vertical="center" wrapText="1"/>
      <protection locked="0"/>
    </xf>
    <xf numFmtId="4" fontId="5" fillId="3" borderId="5" xfId="30" applyNumberFormat="1" applyFont="1" applyFill="1" applyBorder="1" applyAlignment="1" applyProtection="1">
      <alignment horizontal="right" vertical="center"/>
      <protection locked="0"/>
    </xf>
    <xf numFmtId="4" fontId="5" fillId="3" borderId="61" xfId="30" applyNumberFormat="1" applyFont="1" applyFill="1" applyBorder="1" applyAlignment="1" applyProtection="1">
      <alignment horizontal="right" vertical="center"/>
      <protection locked="0"/>
    </xf>
    <xf numFmtId="2" fontId="5" fillId="3" borderId="63" xfId="30" applyNumberFormat="1" applyFont="1" applyFill="1" applyBorder="1" applyAlignment="1" applyProtection="1">
      <alignment horizontal="right" vertical="center"/>
      <protection/>
    </xf>
    <xf numFmtId="2" fontId="5" fillId="3" borderId="64" xfId="30" applyNumberFormat="1" applyFont="1" applyFill="1" applyBorder="1" applyAlignment="1" applyProtection="1">
      <alignment horizontal="right" vertical="center"/>
      <protection/>
    </xf>
    <xf numFmtId="49" fontId="16" fillId="0" borderId="5" xfId="30" applyNumberFormat="1" applyFont="1" applyBorder="1" applyAlignment="1" applyProtection="1">
      <alignment horizontal="center" vertical="center"/>
      <protection/>
    </xf>
    <xf numFmtId="4" fontId="5" fillId="3" borderId="67" xfId="30" applyNumberFormat="1" applyFont="1" applyFill="1" applyBorder="1" applyAlignment="1" applyProtection="1">
      <alignment horizontal="right" vertical="center"/>
      <protection locked="0"/>
    </xf>
    <xf numFmtId="2" fontId="5" fillId="3" borderId="67" xfId="30" applyNumberFormat="1" applyFont="1" applyFill="1" applyBorder="1" applyAlignment="1" applyProtection="1">
      <alignment horizontal="right" vertical="center"/>
      <protection/>
    </xf>
    <xf numFmtId="2" fontId="5" fillId="3" borderId="68" xfId="30" applyNumberFormat="1" applyFont="1" applyFill="1" applyBorder="1" applyAlignment="1" applyProtection="1">
      <alignment horizontal="right" vertical="center"/>
      <protection/>
    </xf>
    <xf numFmtId="49" fontId="5" fillId="3" borderId="70" xfId="30" applyNumberFormat="1" applyFont="1" applyFill="1" applyBorder="1" applyAlignment="1" applyProtection="1">
      <alignment horizontal="center" vertical="center" wrapText="1"/>
      <protection locked="0"/>
    </xf>
    <xf numFmtId="3" fontId="5" fillId="3" borderId="5" xfId="30" applyNumberFormat="1" applyFont="1" applyFill="1" applyBorder="1" applyAlignment="1" applyProtection="1">
      <alignment horizontal="right" vertical="center"/>
      <protection locked="0"/>
    </xf>
    <xf numFmtId="4" fontId="16" fillId="0" borderId="5" xfId="30" applyNumberFormat="1" applyFont="1" applyFill="1" applyBorder="1" applyAlignment="1" applyProtection="1">
      <alignment horizontal="right" vertical="center"/>
      <protection/>
    </xf>
    <xf numFmtId="165" fontId="5" fillId="3" borderId="55" xfId="30" applyNumberFormat="1" applyFont="1" applyFill="1" applyBorder="1" applyAlignment="1" applyProtection="1">
      <alignment horizontal="center" vertical="center"/>
      <protection locked="0"/>
    </xf>
    <xf numFmtId="0" fontId="6" fillId="0" borderId="56" xfId="33" applyFont="1" applyFill="1" applyBorder="1" applyAlignment="1">
      <alignment horizontal="left" vertical="center" wrapText="1"/>
      <protection/>
    </xf>
    <xf numFmtId="0" fontId="6" fillId="0" borderId="56" xfId="33" applyFont="1" applyFill="1" applyBorder="1" applyAlignment="1">
      <alignment horizontal="left" wrapText="1"/>
      <protection/>
    </xf>
    <xf numFmtId="168" fontId="5" fillId="3" borderId="56" xfId="30" applyNumberFormat="1" applyFont="1" applyFill="1" applyBorder="1" applyAlignment="1" applyProtection="1">
      <alignment horizontal="right" vertical="center"/>
      <protection locked="0"/>
    </xf>
    <xf numFmtId="4" fontId="5" fillId="3" borderId="56" xfId="30" applyNumberFormat="1" applyFont="1" applyFill="1" applyBorder="1" applyAlignment="1" applyProtection="1">
      <alignment horizontal="right" vertical="center"/>
      <protection locked="0"/>
    </xf>
    <xf numFmtId="2" fontId="5" fillId="3" borderId="56" xfId="30" applyNumberFormat="1" applyFont="1" applyFill="1" applyBorder="1" applyAlignment="1" applyProtection="1">
      <alignment horizontal="right" vertical="center"/>
      <protection locked="0"/>
    </xf>
    <xf numFmtId="2" fontId="5" fillId="3" borderId="56" xfId="30" applyNumberFormat="1" applyFont="1" applyFill="1" applyBorder="1" applyAlignment="1" applyProtection="1">
      <alignment horizontal="right" vertical="center"/>
      <protection/>
    </xf>
    <xf numFmtId="2" fontId="5" fillId="3" borderId="56" xfId="30" applyNumberFormat="1" applyFont="1" applyFill="1" applyBorder="1" applyAlignment="1" applyProtection="1">
      <alignment vertical="center"/>
      <protection locked="0"/>
    </xf>
    <xf numFmtId="2" fontId="5" fillId="3" borderId="57" xfId="30" applyNumberFormat="1" applyFont="1" applyFill="1" applyBorder="1" applyAlignment="1" applyProtection="1">
      <alignment horizontal="right" vertical="center"/>
      <protection/>
    </xf>
    <xf numFmtId="4" fontId="5" fillId="3" borderId="56" xfId="30" applyNumberFormat="1" applyFont="1" applyFill="1" applyBorder="1" applyAlignment="1" applyProtection="1">
      <alignment horizontal="right" vertical="center"/>
      <protection/>
    </xf>
    <xf numFmtId="0" fontId="6" fillId="3" borderId="59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71" xfId="33" applyFont="1" applyFill="1" applyBorder="1" applyAlignment="1">
      <alignment horizontal="left" vertical="center" wrapText="1"/>
      <protection/>
    </xf>
    <xf numFmtId="0" fontId="5" fillId="0" borderId="71" xfId="33" applyFont="1" applyFill="1" applyBorder="1" applyAlignment="1">
      <alignment horizontal="center" vertical="center" wrapText="1"/>
      <protection/>
    </xf>
    <xf numFmtId="0" fontId="5" fillId="0" borderId="71" xfId="33" applyFont="1" applyFill="1" applyBorder="1" applyAlignment="1">
      <alignment horizontal="right" vertical="center" wrapText="1"/>
      <protection/>
    </xf>
    <xf numFmtId="4" fontId="5" fillId="3" borderId="71" xfId="30" applyNumberFormat="1" applyFont="1" applyFill="1" applyBorder="1" applyAlignment="1" applyProtection="1">
      <alignment horizontal="right" vertical="center"/>
      <protection locked="0"/>
    </xf>
    <xf numFmtId="2" fontId="5" fillId="3" borderId="71" xfId="30" applyNumberFormat="1" applyFont="1" applyFill="1" applyBorder="1" applyAlignment="1" applyProtection="1">
      <alignment horizontal="right" vertical="center"/>
      <protection/>
    </xf>
    <xf numFmtId="2" fontId="5" fillId="3" borderId="72" xfId="30" applyNumberFormat="1" applyFont="1" applyFill="1" applyBorder="1" applyAlignment="1" applyProtection="1">
      <alignment horizontal="right" vertical="center"/>
      <protection/>
    </xf>
    <xf numFmtId="0" fontId="6" fillId="3" borderId="5" xfId="30" applyNumberFormat="1" applyFont="1" applyFill="1" applyBorder="1" applyAlignment="1" applyProtection="1">
      <alignment horizontal="left" vertical="center" wrapText="1"/>
      <protection locked="0"/>
    </xf>
    <xf numFmtId="16" fontId="5" fillId="3" borderId="5" xfId="30" applyNumberFormat="1" applyFont="1" applyFill="1" applyBorder="1" applyAlignment="1" applyProtection="1">
      <alignment horizontal="center" vertical="center" wrapText="1"/>
      <protection locked="0"/>
    </xf>
    <xf numFmtId="0" fontId="16" fillId="0" borderId="71" xfId="30" applyFont="1" applyBorder="1" applyAlignment="1" applyProtection="1">
      <alignment horizontal="left" vertical="center"/>
      <protection/>
    </xf>
    <xf numFmtId="0" fontId="5" fillId="3" borderId="5" xfId="30" applyFont="1" applyFill="1" applyBorder="1" applyAlignment="1" applyProtection="1">
      <alignment horizontal="center" vertical="center" wrapText="1"/>
      <protection locked="0"/>
    </xf>
    <xf numFmtId="4" fontId="5" fillId="3" borderId="5" xfId="30" applyNumberFormat="1" applyFont="1" applyFill="1" applyBorder="1" applyAlignment="1" applyProtection="1">
      <alignment horizontal="right" vertical="center"/>
      <protection/>
    </xf>
    <xf numFmtId="2" fontId="6" fillId="3" borderId="5" xfId="30" applyNumberFormat="1" applyFont="1" applyFill="1" applyBorder="1" applyAlignment="1" applyProtection="1">
      <alignment horizontal="right" vertical="center"/>
      <protection/>
    </xf>
    <xf numFmtId="0" fontId="5" fillId="0" borderId="5" xfId="33" applyFont="1" applyFill="1" applyBorder="1" applyAlignment="1">
      <alignment horizontal="left" vertical="center" wrapText="1"/>
      <protection/>
    </xf>
    <xf numFmtId="0" fontId="5" fillId="0" borderId="5" xfId="33" applyFont="1" applyFill="1" applyBorder="1" applyAlignment="1">
      <alignment horizontal="center" vertical="center" wrapText="1"/>
      <protection/>
    </xf>
    <xf numFmtId="0" fontId="5" fillId="0" borderId="5" xfId="33" applyFont="1" applyFill="1" applyBorder="1" applyAlignment="1">
      <alignment horizontal="right" vertical="center" wrapText="1"/>
      <protection/>
    </xf>
    <xf numFmtId="2" fontId="5" fillId="3" borderId="5" xfId="30" applyNumberFormat="1" applyFont="1" applyFill="1" applyBorder="1" applyAlignment="1" applyProtection="1">
      <alignment horizontal="right" vertical="center"/>
      <protection/>
    </xf>
    <xf numFmtId="0" fontId="16" fillId="0" borderId="5" xfId="30" applyFont="1" applyBorder="1" applyAlignment="1" applyProtection="1">
      <alignment horizontal="left" vertical="center"/>
      <protection/>
    </xf>
    <xf numFmtId="0" fontId="16" fillId="0" borderId="5" xfId="30" applyFont="1" applyFill="1" applyBorder="1" applyAlignment="1" applyProtection="1">
      <alignment horizontal="left" vertical="center"/>
      <protection/>
    </xf>
    <xf numFmtId="0" fontId="5" fillId="3" borderId="5" xfId="30" applyFont="1" applyFill="1" applyBorder="1" applyAlignment="1" applyProtection="1">
      <alignment horizontal="right" vertical="center" wrapText="1"/>
      <protection locked="0"/>
    </xf>
    <xf numFmtId="49" fontId="5" fillId="3" borderId="73" xfId="30" applyNumberFormat="1" applyFont="1" applyFill="1" applyBorder="1" applyAlignment="1" applyProtection="1">
      <alignment horizontal="center" vertical="center"/>
      <protection locked="0"/>
    </xf>
    <xf numFmtId="16" fontId="5" fillId="3" borderId="59" xfId="30" applyNumberFormat="1" applyFont="1" applyFill="1" applyBorder="1" applyAlignment="1" applyProtection="1">
      <alignment horizontal="center" vertical="center" wrapText="1"/>
      <protection locked="0"/>
    </xf>
    <xf numFmtId="0" fontId="16" fillId="0" borderId="59" xfId="30" applyFont="1" applyBorder="1" applyAlignment="1" applyProtection="1">
      <alignment horizontal="left" vertical="center"/>
      <protection/>
    </xf>
    <xf numFmtId="0" fontId="5" fillId="3" borderId="74" xfId="30" applyFont="1" applyFill="1" applyBorder="1" applyAlignment="1" applyProtection="1">
      <alignment horizontal="center" vertical="center" wrapText="1"/>
      <protection locked="0"/>
    </xf>
    <xf numFmtId="3" fontId="5" fillId="3" borderId="75" xfId="30" applyNumberFormat="1" applyFont="1" applyFill="1" applyBorder="1" applyAlignment="1" applyProtection="1">
      <alignment horizontal="right" vertical="center"/>
      <protection locked="0"/>
    </xf>
    <xf numFmtId="0" fontId="5" fillId="3" borderId="5" xfId="30" applyFont="1" applyFill="1" applyBorder="1" applyAlignment="1" applyProtection="1">
      <alignment horizontal="left" vertical="center" wrapText="1"/>
      <protection locked="0"/>
    </xf>
    <xf numFmtId="49" fontId="5" fillId="3" borderId="76" xfId="30" applyNumberFormat="1" applyFont="1" applyFill="1" applyBorder="1" applyAlignment="1" applyProtection="1">
      <alignment horizontal="center" vertical="center"/>
      <protection locked="0"/>
    </xf>
    <xf numFmtId="16" fontId="5" fillId="3" borderId="77" xfId="30" applyNumberFormat="1" applyFont="1" applyFill="1" applyBorder="1" applyAlignment="1" applyProtection="1">
      <alignment horizontal="center" vertical="center" wrapText="1"/>
      <protection locked="0"/>
    </xf>
    <xf numFmtId="0" fontId="5" fillId="3" borderId="77" xfId="30" applyFont="1" applyFill="1" applyBorder="1" applyAlignment="1" applyProtection="1">
      <alignment horizontal="left" vertical="center" wrapText="1"/>
      <protection locked="0"/>
    </xf>
    <xf numFmtId="0" fontId="5" fillId="3" borderId="77" xfId="30" applyFont="1" applyFill="1" applyBorder="1" applyAlignment="1" applyProtection="1">
      <alignment horizontal="center" vertical="center" wrapText="1"/>
      <protection locked="0"/>
    </xf>
    <xf numFmtId="3" fontId="5" fillId="3" borderId="77" xfId="30" applyNumberFormat="1" applyFont="1" applyFill="1" applyBorder="1" applyAlignment="1" applyProtection="1">
      <alignment horizontal="right" vertical="center"/>
      <protection locked="0"/>
    </xf>
    <xf numFmtId="4" fontId="5" fillId="3" borderId="77" xfId="30" applyNumberFormat="1" applyFont="1" applyFill="1" applyBorder="1" applyAlignment="1" applyProtection="1">
      <alignment horizontal="right" vertical="center"/>
      <protection locked="0"/>
    </xf>
    <xf numFmtId="2" fontId="5" fillId="3" borderId="77" xfId="30" applyNumberFormat="1" applyFont="1" applyFill="1" applyBorder="1" applyAlignment="1" applyProtection="1">
      <alignment horizontal="right" vertical="center"/>
      <protection/>
    </xf>
    <xf numFmtId="2" fontId="5" fillId="3" borderId="78" xfId="30" applyNumberFormat="1" applyFont="1" applyFill="1" applyBorder="1" applyAlignment="1" applyProtection="1">
      <alignment horizontal="right" vertical="center"/>
      <protection/>
    </xf>
    <xf numFmtId="0" fontId="0" fillId="3" borderId="0" xfId="30" applyFont="1" applyFill="1" applyAlignment="1" applyProtection="1">
      <alignment horizontal="left" vertical="center"/>
      <protection locked="0"/>
    </xf>
    <xf numFmtId="165" fontId="0" fillId="3" borderId="0" xfId="30" applyNumberFormat="1" applyFill="1" applyAlignment="1" applyProtection="1">
      <alignment horizontal="center" vertical="center"/>
      <protection locked="0"/>
    </xf>
    <xf numFmtId="0" fontId="0" fillId="3" borderId="0" xfId="30" applyFill="1" applyAlignment="1" applyProtection="1">
      <alignment horizontal="left" vertical="center" wrapText="1"/>
      <protection locked="0"/>
    </xf>
    <xf numFmtId="0" fontId="0" fillId="3" borderId="0" xfId="30" applyFill="1" applyAlignment="1" applyProtection="1">
      <alignment horizontal="center" vertical="center" wrapText="1"/>
      <protection locked="0"/>
    </xf>
    <xf numFmtId="168" fontId="0" fillId="3" borderId="0" xfId="30" applyNumberFormat="1" applyFill="1" applyAlignment="1" applyProtection="1">
      <alignment horizontal="right" vertical="center"/>
      <protection locked="0"/>
    </xf>
    <xf numFmtId="4" fontId="0" fillId="3" borderId="0" xfId="30" applyNumberFormat="1" applyFill="1" applyAlignment="1" applyProtection="1">
      <alignment horizontal="right" vertical="center"/>
      <protection locked="0"/>
    </xf>
    <xf numFmtId="171" fontId="0" fillId="3" borderId="0" xfId="30" applyNumberFormat="1" applyFill="1" applyAlignment="1" applyProtection="1">
      <alignment horizontal="right" vertical="center"/>
      <protection locked="0"/>
    </xf>
    <xf numFmtId="4" fontId="5" fillId="0" borderId="77" xfId="30" applyNumberFormat="1" applyFont="1" applyFill="1" applyBorder="1" applyAlignment="1" applyProtection="1">
      <alignment horizontal="right" vertical="center"/>
      <protection locked="0"/>
    </xf>
    <xf numFmtId="0" fontId="5" fillId="2" borderId="0" xfId="20" applyFont="1" applyFill="1" applyAlignment="1" applyProtection="1">
      <alignment horizontal="center" vertical="center"/>
      <protection/>
    </xf>
    <xf numFmtId="172" fontId="5" fillId="2" borderId="0" xfId="20" applyNumberFormat="1" applyFont="1" applyFill="1" applyAlignment="1" applyProtection="1">
      <alignment horizontal="left" vertical="center"/>
      <protection/>
    </xf>
    <xf numFmtId="0" fontId="2" fillId="2" borderId="0" xfId="20" applyFont="1" applyFill="1" applyAlignment="1" applyProtection="1">
      <alignment horizontal="left" vertical="center"/>
      <protection locked="0"/>
    </xf>
    <xf numFmtId="4" fontId="5" fillId="2" borderId="0" xfId="20" applyNumberFormat="1" applyFont="1" applyFill="1" applyAlignment="1" applyProtection="1">
      <alignment horizontal="left" vertical="center"/>
      <protection/>
    </xf>
    <xf numFmtId="0" fontId="5" fillId="3" borderId="0" xfId="20" applyFont="1" applyFill="1" applyAlignment="1" applyProtection="1">
      <alignment horizontal="left" vertical="center"/>
      <protection locked="0"/>
    </xf>
    <xf numFmtId="0" fontId="6" fillId="2" borderId="0" xfId="20" applyFont="1" applyFill="1" applyAlignment="1" applyProtection="1">
      <alignment horizontal="left" vertical="center" wrapText="1"/>
      <protection/>
    </xf>
    <xf numFmtId="4" fontId="6" fillId="2" borderId="0" xfId="20" applyNumberFormat="1" applyFont="1" applyFill="1" applyAlignment="1" applyProtection="1">
      <alignment horizontal="left" vertical="center"/>
      <protection/>
    </xf>
    <xf numFmtId="0" fontId="28" fillId="4" borderId="54" xfId="20" applyFont="1" applyFill="1" applyBorder="1" applyAlignment="1" applyProtection="1">
      <alignment horizontal="center" vertical="center" shrinkToFit="1"/>
      <protection/>
    </xf>
    <xf numFmtId="0" fontId="28" fillId="4" borderId="54" xfId="20" applyFont="1" applyFill="1" applyBorder="1" applyAlignment="1" applyProtection="1">
      <alignment horizontal="center" vertical="center" wrapText="1"/>
      <protection/>
    </xf>
    <xf numFmtId="172" fontId="28" fillId="4" borderId="54" xfId="20" applyNumberFormat="1" applyFont="1" applyFill="1" applyBorder="1" applyAlignment="1" applyProtection="1">
      <alignment horizontal="center" vertical="center" wrapText="1"/>
      <protection/>
    </xf>
    <xf numFmtId="0" fontId="16" fillId="4" borderId="54" xfId="20" applyFont="1" applyFill="1" applyBorder="1" applyAlignment="1" applyProtection="1">
      <alignment horizontal="center" vertical="center" wrapText="1"/>
      <protection locked="0"/>
    </xf>
    <xf numFmtId="4" fontId="28" fillId="4" borderId="54" xfId="20" applyNumberFormat="1" applyFont="1" applyFill="1" applyBorder="1" applyAlignment="1" applyProtection="1">
      <alignment horizontal="center" vertical="center" wrapText="1"/>
      <protection/>
    </xf>
    <xf numFmtId="0" fontId="28" fillId="4" borderId="54" xfId="20" applyNumberFormat="1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horizontal="left" vertical="center"/>
      <protection locked="0"/>
    </xf>
    <xf numFmtId="0" fontId="2" fillId="3" borderId="10" xfId="20" applyFill="1" applyBorder="1" applyAlignment="1" applyProtection="1">
      <alignment horizontal="left" vertical="center"/>
      <protection locked="0"/>
    </xf>
    <xf numFmtId="165" fontId="29" fillId="3" borderId="12" xfId="20" applyNumberFormat="1" applyFont="1" applyFill="1" applyBorder="1" applyAlignment="1" applyProtection="1">
      <alignment horizontal="center" vertical="center"/>
      <protection locked="0"/>
    </xf>
    <xf numFmtId="0" fontId="29" fillId="3" borderId="0" xfId="20" applyFont="1" applyFill="1" applyAlignment="1" applyProtection="1">
      <alignment horizontal="left" vertical="center" wrapText="1"/>
      <protection locked="0"/>
    </xf>
    <xf numFmtId="0" fontId="29" fillId="3" borderId="0" xfId="20" applyFont="1" applyFill="1" applyAlignment="1" applyProtection="1">
      <alignment horizontal="center" vertical="center" wrapText="1"/>
      <protection locked="0"/>
    </xf>
    <xf numFmtId="172" fontId="29" fillId="3" borderId="0" xfId="20" applyNumberFormat="1" applyFont="1" applyFill="1" applyAlignment="1" applyProtection="1">
      <alignment horizontal="right" vertical="center"/>
      <protection locked="0"/>
    </xf>
    <xf numFmtId="170" fontId="29" fillId="3" borderId="0" xfId="20" applyNumberFormat="1" applyFont="1" applyFill="1" applyAlignment="1" applyProtection="1">
      <alignment horizontal="right" vertical="center"/>
      <protection locked="0"/>
    </xf>
    <xf numFmtId="170" fontId="29" fillId="3" borderId="0" xfId="20" applyNumberFormat="1" applyFont="1" applyFill="1" applyAlignment="1" applyProtection="1">
      <alignment horizontal="right" vertical="center"/>
      <protection/>
    </xf>
    <xf numFmtId="4" fontId="29" fillId="3" borderId="0" xfId="20" applyNumberFormat="1" applyFont="1" applyFill="1" applyAlignment="1" applyProtection="1">
      <alignment horizontal="right" vertical="center"/>
      <protection/>
    </xf>
    <xf numFmtId="172" fontId="29" fillId="3" borderId="16" xfId="20" applyNumberFormat="1" applyFont="1" applyFill="1" applyBorder="1" applyAlignment="1" applyProtection="1">
      <alignment horizontal="right" vertical="center"/>
      <protection/>
    </xf>
    <xf numFmtId="0" fontId="31" fillId="3" borderId="0" xfId="20" applyFont="1" applyFill="1" applyAlignment="1" applyProtection="1">
      <alignment horizontal="left" vertical="center"/>
      <protection locked="0"/>
    </xf>
    <xf numFmtId="165" fontId="9" fillId="3" borderId="12" xfId="20" applyNumberFormat="1" applyFont="1" applyFill="1" applyBorder="1" applyAlignment="1" applyProtection="1">
      <alignment horizontal="center" vertical="center"/>
      <protection locked="0"/>
    </xf>
    <xf numFmtId="0" fontId="9" fillId="3" borderId="0" xfId="20" applyFont="1" applyFill="1" applyAlignment="1" applyProtection="1">
      <alignment horizontal="left" vertical="center" wrapText="1"/>
      <protection locked="0"/>
    </xf>
    <xf numFmtId="0" fontId="9" fillId="3" borderId="0" xfId="20" applyFont="1" applyFill="1" applyAlignment="1" applyProtection="1">
      <alignment horizontal="center" vertical="center" wrapText="1"/>
      <protection locked="0"/>
    </xf>
    <xf numFmtId="172" fontId="9" fillId="3" borderId="0" xfId="20" applyNumberFormat="1" applyFont="1" applyFill="1" applyAlignment="1" applyProtection="1">
      <alignment horizontal="right" vertical="center"/>
      <protection locked="0"/>
    </xf>
    <xf numFmtId="170" fontId="9" fillId="3" borderId="0" xfId="20" applyNumberFormat="1" applyFont="1" applyFill="1" applyAlignment="1" applyProtection="1">
      <alignment horizontal="right" vertical="center"/>
      <protection locked="0"/>
    </xf>
    <xf numFmtId="170" fontId="9" fillId="3" borderId="0" xfId="20" applyNumberFormat="1" applyFont="1" applyFill="1" applyAlignment="1" applyProtection="1">
      <alignment horizontal="right" vertical="center"/>
      <protection/>
    </xf>
    <xf numFmtId="4" fontId="9" fillId="3" borderId="0" xfId="20" applyNumberFormat="1" applyFont="1" applyFill="1" applyAlignment="1" applyProtection="1">
      <alignment horizontal="right" vertical="center"/>
      <protection/>
    </xf>
    <xf numFmtId="172" fontId="9" fillId="3" borderId="16" xfId="20" applyNumberFormat="1" applyFont="1" applyFill="1" applyBorder="1" applyAlignment="1" applyProtection="1">
      <alignment horizontal="right" vertical="center"/>
      <protection/>
    </xf>
    <xf numFmtId="0" fontId="32" fillId="3" borderId="0" xfId="20" applyFont="1" applyFill="1" applyAlignment="1" applyProtection="1">
      <alignment horizontal="left" vertical="center"/>
      <protection locked="0"/>
    </xf>
    <xf numFmtId="165" fontId="6" fillId="3" borderId="9" xfId="20" applyNumberFormat="1" applyFont="1" applyFill="1" applyBorder="1" applyAlignment="1" applyProtection="1">
      <alignment horizontal="center" vertical="center"/>
      <protection locked="0"/>
    </xf>
    <xf numFmtId="0" fontId="6" fillId="3" borderId="0" xfId="20" applyFont="1" applyFill="1" applyAlignment="1" applyProtection="1">
      <alignment horizontal="left" vertical="center" wrapText="1"/>
      <protection locked="0"/>
    </xf>
    <xf numFmtId="0" fontId="6" fillId="3" borderId="0" xfId="20" applyFont="1" applyFill="1" applyAlignment="1" applyProtection="1">
      <alignment horizontal="center" vertical="center" wrapText="1"/>
      <protection locked="0"/>
    </xf>
    <xf numFmtId="172" fontId="6" fillId="3" borderId="0" xfId="20" applyNumberFormat="1" applyFont="1" applyFill="1" applyAlignment="1" applyProtection="1">
      <alignment horizontal="right" vertical="center"/>
      <protection locked="0"/>
    </xf>
    <xf numFmtId="170" fontId="6" fillId="3" borderId="0" xfId="20" applyNumberFormat="1" applyFont="1" applyFill="1" applyAlignment="1" applyProtection="1">
      <alignment horizontal="right" vertical="center"/>
      <protection locked="0"/>
    </xf>
    <xf numFmtId="170" fontId="6" fillId="3" borderId="0" xfId="20" applyNumberFormat="1" applyFont="1" applyFill="1" applyAlignment="1" applyProtection="1">
      <alignment horizontal="right" vertical="center"/>
      <protection/>
    </xf>
    <xf numFmtId="4" fontId="6" fillId="3" borderId="0" xfId="20" applyNumberFormat="1" applyFont="1" applyFill="1" applyAlignment="1" applyProtection="1">
      <alignment horizontal="right" vertical="center"/>
      <protection/>
    </xf>
    <xf numFmtId="172" fontId="6" fillId="3" borderId="11" xfId="20" applyNumberFormat="1" applyFont="1" applyFill="1" applyBorder="1" applyAlignment="1" applyProtection="1">
      <alignment horizontal="right" vertical="center"/>
      <protection/>
    </xf>
    <xf numFmtId="165" fontId="5" fillId="3" borderId="79" xfId="20" applyNumberFormat="1" applyFont="1" applyFill="1" applyBorder="1" applyAlignment="1" applyProtection="1">
      <alignment horizontal="center" vertical="center"/>
      <protection locked="0"/>
    </xf>
    <xf numFmtId="0" fontId="5" fillId="3" borderId="80" xfId="20" applyFont="1" applyFill="1" applyBorder="1" applyAlignment="1" applyProtection="1">
      <alignment horizontal="center" vertical="center" wrapText="1"/>
      <protection locked="0"/>
    </xf>
    <xf numFmtId="0" fontId="5" fillId="3" borderId="80" xfId="20" applyFont="1" applyFill="1" applyBorder="1" applyAlignment="1" applyProtection="1">
      <alignment horizontal="left" vertical="center" wrapText="1"/>
      <protection locked="0"/>
    </xf>
    <xf numFmtId="172" fontId="5" fillId="3" borderId="80" xfId="20" applyNumberFormat="1" applyFont="1" applyFill="1" applyBorder="1" applyAlignment="1" applyProtection="1">
      <alignment horizontal="right" vertical="center"/>
      <protection locked="0"/>
    </xf>
    <xf numFmtId="170" fontId="5" fillId="3" borderId="80" xfId="20" applyNumberFormat="1" applyFont="1" applyFill="1" applyBorder="1" applyAlignment="1" applyProtection="1">
      <alignment horizontal="right" vertical="center"/>
      <protection/>
    </xf>
    <xf numFmtId="170" fontId="5" fillId="3" borderId="80" xfId="20" applyNumberFormat="1" applyFont="1" applyFill="1" applyBorder="1" applyAlignment="1" applyProtection="1">
      <alignment horizontal="right" vertical="center"/>
      <protection locked="0"/>
    </xf>
    <xf numFmtId="4" fontId="5" fillId="3" borderId="80" xfId="20" applyNumberFormat="1" applyFont="1" applyFill="1" applyBorder="1" applyAlignment="1" applyProtection="1">
      <alignment horizontal="right" vertical="center"/>
      <protection locked="0"/>
    </xf>
    <xf numFmtId="172" fontId="5" fillId="3" borderId="81" xfId="20" applyNumberFormat="1" applyFont="1" applyFill="1" applyBorder="1" applyAlignment="1" applyProtection="1">
      <alignment horizontal="right" vertical="center"/>
      <protection/>
    </xf>
    <xf numFmtId="165" fontId="5" fillId="3" borderId="39" xfId="20" applyNumberFormat="1" applyFont="1" applyFill="1" applyBorder="1" applyAlignment="1" applyProtection="1">
      <alignment horizontal="center" vertical="center"/>
      <protection locked="0"/>
    </xf>
    <xf numFmtId="0" fontId="5" fillId="3" borderId="19" xfId="20" applyFont="1" applyFill="1" applyBorder="1" applyAlignment="1" applyProtection="1">
      <alignment horizontal="center" vertical="center" wrapText="1"/>
      <protection locked="0"/>
    </xf>
    <xf numFmtId="0" fontId="5" fillId="3" borderId="19" xfId="20" applyFont="1" applyFill="1" applyBorder="1" applyAlignment="1" applyProtection="1">
      <alignment horizontal="left" vertical="center" wrapText="1"/>
      <protection locked="0"/>
    </xf>
    <xf numFmtId="172" fontId="5" fillId="3" borderId="19" xfId="20" applyNumberFormat="1" applyFont="1" applyFill="1" applyBorder="1" applyAlignment="1" applyProtection="1">
      <alignment horizontal="right" vertical="center"/>
      <protection locked="0"/>
    </xf>
    <xf numFmtId="170" fontId="5" fillId="3" borderId="19" xfId="20" applyNumberFormat="1" applyFont="1" applyFill="1" applyBorder="1" applyAlignment="1" applyProtection="1">
      <alignment horizontal="right" vertical="center"/>
      <protection locked="0"/>
    </xf>
    <xf numFmtId="4" fontId="5" fillId="3" borderId="19" xfId="20" applyNumberFormat="1" applyFont="1" applyFill="1" applyBorder="1" applyAlignment="1" applyProtection="1">
      <alignment horizontal="right" vertical="center"/>
      <protection/>
    </xf>
    <xf numFmtId="172" fontId="5" fillId="3" borderId="82" xfId="20" applyNumberFormat="1" applyFont="1" applyFill="1" applyBorder="1" applyAlignment="1" applyProtection="1">
      <alignment horizontal="right" vertical="center"/>
      <protection/>
    </xf>
    <xf numFmtId="0" fontId="33" fillId="3" borderId="19" xfId="20" applyFont="1" applyFill="1" applyBorder="1" applyAlignment="1" applyProtection="1">
      <alignment horizontal="left" vertical="center" wrapText="1"/>
      <protection locked="0"/>
    </xf>
    <xf numFmtId="170" fontId="5" fillId="3" borderId="19" xfId="20" applyNumberFormat="1" applyFont="1" applyFill="1" applyBorder="1" applyAlignment="1" applyProtection="1">
      <alignment horizontal="right" vertical="center"/>
      <protection/>
    </xf>
    <xf numFmtId="0" fontId="5" fillId="3" borderId="19" xfId="20" applyFont="1" applyFill="1" applyBorder="1" applyAlignment="1" applyProtection="1">
      <alignment horizontal="left" vertical="center"/>
      <protection locked="0"/>
    </xf>
    <xf numFmtId="0" fontId="6" fillId="3" borderId="19" xfId="20" applyFont="1" applyFill="1" applyBorder="1" applyAlignment="1" applyProtection="1">
      <alignment horizontal="left" vertical="center" wrapText="1"/>
      <protection locked="0"/>
    </xf>
    <xf numFmtId="165" fontId="34" fillId="3" borderId="39" xfId="20" applyNumberFormat="1" applyFont="1" applyFill="1" applyBorder="1" applyAlignment="1" applyProtection="1">
      <alignment horizontal="center" vertical="center"/>
      <protection locked="0"/>
    </xf>
    <xf numFmtId="0" fontId="34" fillId="3" borderId="19" xfId="20" applyFont="1" applyFill="1" applyBorder="1" applyAlignment="1" applyProtection="1">
      <alignment horizontal="center" vertical="center" wrapText="1"/>
      <protection locked="0"/>
    </xf>
    <xf numFmtId="0" fontId="33" fillId="3" borderId="19" xfId="20" applyFont="1" applyFill="1" applyBorder="1" applyAlignment="1" applyProtection="1">
      <alignment horizontal="center" vertical="center" wrapText="1"/>
      <protection locked="0"/>
    </xf>
    <xf numFmtId="172" fontId="33" fillId="3" borderId="19" xfId="20" applyNumberFormat="1" applyFont="1" applyFill="1" applyBorder="1" applyAlignment="1" applyProtection="1">
      <alignment horizontal="right" vertical="center"/>
      <protection locked="0"/>
    </xf>
    <xf numFmtId="170" fontId="34" fillId="3" borderId="19" xfId="20" applyNumberFormat="1" applyFont="1" applyFill="1" applyBorder="1" applyAlignment="1" applyProtection="1">
      <alignment horizontal="right" vertical="center"/>
      <protection/>
    </xf>
    <xf numFmtId="4" fontId="34" fillId="3" borderId="19" xfId="20" applyNumberFormat="1" applyFont="1" applyFill="1" applyBorder="1" applyAlignment="1" applyProtection="1">
      <alignment horizontal="right" vertical="center"/>
      <protection/>
    </xf>
    <xf numFmtId="172" fontId="34" fillId="3" borderId="82" xfId="20" applyNumberFormat="1" applyFont="1" applyFill="1" applyBorder="1" applyAlignment="1" applyProtection="1">
      <alignment horizontal="right" vertical="center"/>
      <protection/>
    </xf>
    <xf numFmtId="0" fontId="34" fillId="3" borderId="0" xfId="20" applyFont="1" applyFill="1" applyAlignment="1" applyProtection="1">
      <alignment horizontal="left" vertical="center"/>
      <protection locked="0"/>
    </xf>
    <xf numFmtId="0" fontId="35" fillId="3" borderId="0" xfId="20" applyFont="1" applyFill="1" applyAlignment="1" applyProtection="1">
      <alignment horizontal="left" vertical="center"/>
      <protection locked="0"/>
    </xf>
    <xf numFmtId="0" fontId="6" fillId="3" borderId="19" xfId="20" applyFont="1" applyFill="1" applyBorder="1" applyAlignment="1" applyProtection="1">
      <alignment horizontal="center" vertical="center" wrapText="1"/>
      <protection locked="0"/>
    </xf>
    <xf numFmtId="172" fontId="6" fillId="3" borderId="19" xfId="20" applyNumberFormat="1" applyFont="1" applyFill="1" applyBorder="1" applyAlignment="1" applyProtection="1">
      <alignment horizontal="right" vertical="center"/>
      <protection locked="0"/>
    </xf>
    <xf numFmtId="165" fontId="5" fillId="3" borderId="83" xfId="20" applyNumberFormat="1" applyFont="1" applyFill="1" applyBorder="1" applyAlignment="1" applyProtection="1">
      <alignment horizontal="center" vertical="center"/>
      <protection locked="0"/>
    </xf>
    <xf numFmtId="0" fontId="5" fillId="3" borderId="84" xfId="20" applyFont="1" applyFill="1" applyBorder="1" applyAlignment="1" applyProtection="1">
      <alignment horizontal="center" vertical="center" wrapText="1"/>
      <protection locked="0"/>
    </xf>
    <xf numFmtId="0" fontId="5" fillId="3" borderId="84" xfId="20" applyFont="1" applyFill="1" applyBorder="1" applyAlignment="1" applyProtection="1">
      <alignment horizontal="left" vertical="center" wrapText="1"/>
      <protection locked="0"/>
    </xf>
    <xf numFmtId="172" fontId="5" fillId="3" borderId="84" xfId="20" applyNumberFormat="1" applyFont="1" applyFill="1" applyBorder="1" applyAlignment="1" applyProtection="1">
      <alignment horizontal="right" vertical="center"/>
      <protection locked="0"/>
    </xf>
    <xf numFmtId="170" fontId="5" fillId="3" borderId="85" xfId="20" applyNumberFormat="1" applyFont="1" applyFill="1" applyBorder="1" applyAlignment="1" applyProtection="1">
      <alignment horizontal="right" vertical="center"/>
      <protection locked="0"/>
    </xf>
    <xf numFmtId="4" fontId="5" fillId="3" borderId="84" xfId="20" applyNumberFormat="1" applyFont="1" applyFill="1" applyBorder="1" applyAlignment="1" applyProtection="1">
      <alignment horizontal="right" vertical="center"/>
      <protection/>
    </xf>
    <xf numFmtId="172" fontId="5" fillId="3" borderId="86" xfId="20" applyNumberFormat="1" applyFont="1" applyFill="1" applyBorder="1" applyAlignment="1" applyProtection="1">
      <alignment horizontal="right" vertical="center"/>
      <protection/>
    </xf>
    <xf numFmtId="165" fontId="5" fillId="3" borderId="6" xfId="20" applyNumberFormat="1" applyFont="1" applyFill="1" applyBorder="1" applyAlignment="1" applyProtection="1">
      <alignment horizontal="center" vertical="center"/>
      <protection locked="0"/>
    </xf>
    <xf numFmtId="0" fontId="9" fillId="3" borderId="7" xfId="20" applyFont="1" applyFill="1" applyBorder="1" applyAlignment="1" applyProtection="1">
      <alignment horizontal="left" vertical="center" wrapText="1"/>
      <protection locked="0"/>
    </xf>
    <xf numFmtId="0" fontId="9" fillId="3" borderId="7" xfId="20" applyFont="1" applyFill="1" applyBorder="1" applyAlignment="1" applyProtection="1">
      <alignment horizontal="center" vertical="center" wrapText="1"/>
      <protection locked="0"/>
    </xf>
    <xf numFmtId="172" fontId="9" fillId="3" borderId="7" xfId="20" applyNumberFormat="1" applyFont="1" applyFill="1" applyBorder="1" applyAlignment="1" applyProtection="1">
      <alignment horizontal="right" vertical="center"/>
      <protection locked="0"/>
    </xf>
    <xf numFmtId="170" fontId="5" fillId="3" borderId="7" xfId="20" applyNumberFormat="1" applyFont="1" applyFill="1" applyBorder="1" applyAlignment="1" applyProtection="1">
      <alignment horizontal="right" vertical="center"/>
      <protection locked="0"/>
    </xf>
    <xf numFmtId="170" fontId="5" fillId="3" borderId="7" xfId="20" applyNumberFormat="1" applyFont="1" applyFill="1" applyBorder="1" applyAlignment="1" applyProtection="1">
      <alignment horizontal="right" vertical="center"/>
      <protection/>
    </xf>
    <xf numFmtId="4" fontId="5" fillId="3" borderId="7" xfId="20" applyNumberFormat="1" applyFont="1" applyFill="1" applyBorder="1" applyAlignment="1" applyProtection="1">
      <alignment horizontal="right" vertical="center"/>
      <protection/>
    </xf>
    <xf numFmtId="172" fontId="5" fillId="3" borderId="8" xfId="20" applyNumberFormat="1" applyFont="1" applyFill="1" applyBorder="1" applyAlignment="1" applyProtection="1">
      <alignment horizontal="right" vertical="center"/>
      <protection/>
    </xf>
    <xf numFmtId="165" fontId="5" fillId="3" borderId="9" xfId="20" applyNumberFormat="1" applyFont="1" applyFill="1" applyBorder="1" applyAlignment="1" applyProtection="1">
      <alignment horizontal="center" vertical="center"/>
      <protection locked="0"/>
    </xf>
    <xf numFmtId="0" fontId="6" fillId="3" borderId="10" xfId="20" applyFont="1" applyFill="1" applyBorder="1" applyAlignment="1" applyProtection="1">
      <alignment horizontal="left" vertical="center" wrapText="1"/>
      <protection locked="0"/>
    </xf>
    <xf numFmtId="0" fontId="6" fillId="3" borderId="10" xfId="20" applyFont="1" applyFill="1" applyBorder="1" applyAlignment="1" applyProtection="1">
      <alignment horizontal="center" vertical="center" wrapText="1"/>
      <protection locked="0"/>
    </xf>
    <xf numFmtId="172" fontId="6" fillId="3" borderId="10" xfId="20" applyNumberFormat="1" applyFont="1" applyFill="1" applyBorder="1" applyAlignment="1" applyProtection="1">
      <alignment horizontal="right" vertical="center"/>
      <protection locked="0"/>
    </xf>
    <xf numFmtId="170" fontId="5" fillId="3" borderId="10" xfId="20" applyNumberFormat="1" applyFont="1" applyFill="1" applyBorder="1" applyAlignment="1" applyProtection="1">
      <alignment horizontal="right" vertical="center"/>
      <protection locked="0"/>
    </xf>
    <xf numFmtId="170" fontId="5" fillId="3" borderId="10" xfId="20" applyNumberFormat="1" applyFont="1" applyFill="1" applyBorder="1" applyAlignment="1" applyProtection="1">
      <alignment horizontal="right" vertical="center"/>
      <protection/>
    </xf>
    <xf numFmtId="4" fontId="5" fillId="3" borderId="10" xfId="20" applyNumberFormat="1" applyFont="1" applyFill="1" applyBorder="1" applyAlignment="1" applyProtection="1">
      <alignment horizontal="right" vertical="center"/>
      <protection/>
    </xf>
    <xf numFmtId="172" fontId="5" fillId="3" borderId="11" xfId="20" applyNumberFormat="1" applyFont="1" applyFill="1" applyBorder="1" applyAlignment="1" applyProtection="1">
      <alignment horizontal="right" vertical="center"/>
      <protection/>
    </xf>
    <xf numFmtId="165" fontId="5" fillId="3" borderId="87" xfId="20" applyNumberFormat="1" applyFont="1" applyFill="1" applyBorder="1" applyAlignment="1" applyProtection="1">
      <alignment horizontal="center" vertical="center"/>
      <protection locked="0"/>
    </xf>
    <xf numFmtId="0" fontId="5" fillId="3" borderId="71" xfId="20" applyFont="1" applyFill="1" applyBorder="1" applyAlignment="1" applyProtection="1">
      <alignment horizontal="center" vertical="center" wrapText="1"/>
      <protection locked="0"/>
    </xf>
    <xf numFmtId="0" fontId="5" fillId="3" borderId="71" xfId="20" applyFont="1" applyFill="1" applyBorder="1" applyAlignment="1" applyProtection="1">
      <alignment horizontal="left" vertical="center" wrapText="1"/>
      <protection locked="0"/>
    </xf>
    <xf numFmtId="172" fontId="5" fillId="3" borderId="71" xfId="20" applyNumberFormat="1" applyFont="1" applyFill="1" applyBorder="1" applyAlignment="1" applyProtection="1">
      <alignment horizontal="right" vertical="center"/>
      <protection locked="0"/>
    </xf>
    <xf numFmtId="4" fontId="5" fillId="3" borderId="88" xfId="20" applyNumberFormat="1" applyFont="1" applyFill="1" applyBorder="1" applyAlignment="1" applyProtection="1">
      <alignment horizontal="right" vertical="center"/>
      <protection/>
    </xf>
    <xf numFmtId="172" fontId="5" fillId="3" borderId="89" xfId="20" applyNumberFormat="1" applyFont="1" applyFill="1" applyBorder="1" applyAlignment="1" applyProtection="1">
      <alignment horizontal="right" vertical="center"/>
      <protection/>
    </xf>
    <xf numFmtId="0" fontId="5" fillId="3" borderId="5" xfId="20" applyFont="1" applyFill="1" applyBorder="1" applyAlignment="1" applyProtection="1">
      <alignment horizontal="center" vertical="center" wrapText="1"/>
      <protection locked="0"/>
    </xf>
    <xf numFmtId="0" fontId="5" fillId="3" borderId="5" xfId="20" applyFont="1" applyFill="1" applyBorder="1" applyAlignment="1" applyProtection="1">
      <alignment horizontal="left" vertical="center" wrapText="1"/>
      <protection locked="0"/>
    </xf>
    <xf numFmtId="172" fontId="5" fillId="3" borderId="5" xfId="20" applyNumberFormat="1" applyFont="1" applyFill="1" applyBorder="1" applyAlignment="1" applyProtection="1">
      <alignment horizontal="right" vertical="center"/>
      <protection locked="0"/>
    </xf>
    <xf numFmtId="0" fontId="5" fillId="3" borderId="90" xfId="20" applyFont="1" applyFill="1" applyBorder="1" applyAlignment="1" applyProtection="1">
      <alignment horizontal="center" vertical="center" wrapText="1"/>
      <protection locked="0"/>
    </xf>
    <xf numFmtId="0" fontId="5" fillId="3" borderId="90" xfId="20" applyFont="1" applyFill="1" applyBorder="1" applyAlignment="1" applyProtection="1">
      <alignment horizontal="left" vertical="center" wrapText="1"/>
      <protection locked="0"/>
    </xf>
    <xf numFmtId="172" fontId="5" fillId="3" borderId="90" xfId="20" applyNumberFormat="1" applyFont="1" applyFill="1" applyBorder="1" applyAlignment="1" applyProtection="1">
      <alignment horizontal="right" vertical="center"/>
      <protection locked="0"/>
    </xf>
    <xf numFmtId="170" fontId="5" fillId="3" borderId="91" xfId="20" applyNumberFormat="1" applyFont="1" applyFill="1" applyBorder="1" applyAlignment="1" applyProtection="1">
      <alignment horizontal="right" vertical="center"/>
      <protection locked="0"/>
    </xf>
    <xf numFmtId="4" fontId="5" fillId="3" borderId="91" xfId="20" applyNumberFormat="1" applyFont="1" applyFill="1" applyBorder="1" applyAlignment="1" applyProtection="1">
      <alignment horizontal="right" vertical="center"/>
      <protection/>
    </xf>
    <xf numFmtId="165" fontId="2" fillId="3" borderId="0" xfId="20" applyNumberFormat="1" applyFill="1" applyAlignment="1" applyProtection="1">
      <alignment horizontal="center" vertical="center"/>
      <protection locked="0"/>
    </xf>
    <xf numFmtId="0" fontId="2" fillId="3" borderId="0" xfId="20" applyFill="1" applyAlignment="1" applyProtection="1">
      <alignment horizontal="left" vertical="center" wrapText="1"/>
      <protection locked="0"/>
    </xf>
    <xf numFmtId="0" fontId="2" fillId="3" borderId="0" xfId="20" applyFill="1" applyAlignment="1" applyProtection="1">
      <alignment horizontal="center" vertical="center" wrapText="1"/>
      <protection locked="0"/>
    </xf>
    <xf numFmtId="172" fontId="2" fillId="3" borderId="0" xfId="20" applyNumberFormat="1" applyFill="1" applyAlignment="1" applyProtection="1">
      <alignment horizontal="right" vertical="center"/>
      <protection locked="0"/>
    </xf>
    <xf numFmtId="166" fontId="2" fillId="3" borderId="0" xfId="20" applyNumberFormat="1" applyFill="1" applyAlignment="1" applyProtection="1">
      <alignment horizontal="right" vertical="center"/>
      <protection locked="0"/>
    </xf>
    <xf numFmtId="4" fontId="2" fillId="3" borderId="0" xfId="20" applyNumberFormat="1" applyFill="1" applyAlignment="1" applyProtection="1">
      <alignment horizontal="right" vertical="center"/>
      <protection locked="0"/>
    </xf>
    <xf numFmtId="4" fontId="5" fillId="0" borderId="77" xfId="30" applyNumberFormat="1" applyFont="1" applyFill="1" applyBorder="1" applyAlignment="1" applyProtection="1">
      <alignment horizontal="right" vertical="center"/>
      <protection/>
    </xf>
    <xf numFmtId="4" fontId="5" fillId="0" borderId="77" xfId="30" applyNumberFormat="1" applyFont="1" applyFill="1" applyBorder="1" applyAlignment="1" applyProtection="1">
      <alignment vertical="center"/>
      <protection locked="0"/>
    </xf>
    <xf numFmtId="0" fontId="3" fillId="2" borderId="0" xfId="34" applyFont="1" applyFill="1" applyAlignment="1" applyProtection="1">
      <alignment horizontal="left" vertical="center"/>
      <protection/>
    </xf>
    <xf numFmtId="0" fontId="5" fillId="2" borderId="0" xfId="34" applyFont="1" applyFill="1" applyAlignment="1" applyProtection="1">
      <alignment horizontal="left" vertical="center"/>
      <protection/>
    </xf>
    <xf numFmtId="0" fontId="5" fillId="2" borderId="0" xfId="34" applyFont="1" applyFill="1" applyAlignment="1" applyProtection="1">
      <alignment horizontal="left" vertical="center" wrapText="1"/>
      <protection/>
    </xf>
    <xf numFmtId="0" fontId="5" fillId="2" borderId="0" xfId="34" applyFont="1" applyFill="1" applyAlignment="1" applyProtection="1">
      <alignment horizontal="center" vertical="center"/>
      <protection/>
    </xf>
    <xf numFmtId="168" fontId="5" fillId="2" borderId="0" xfId="34" applyNumberFormat="1" applyFont="1" applyFill="1" applyAlignment="1" applyProtection="1">
      <alignment horizontal="left" vertical="center"/>
      <protection/>
    </xf>
    <xf numFmtId="4" fontId="5" fillId="2" borderId="0" xfId="34" applyNumberFormat="1" applyFont="1" applyFill="1" applyAlignment="1" applyProtection="1">
      <alignment horizontal="left" vertical="center"/>
      <protection/>
    </xf>
    <xf numFmtId="0" fontId="0" fillId="3" borderId="0" xfId="34" applyFill="1" applyAlignment="1" applyProtection="1">
      <alignment horizontal="left" vertical="center"/>
      <protection locked="0"/>
    </xf>
    <xf numFmtId="0" fontId="6" fillId="2" borderId="0" xfId="34" applyFont="1" applyFill="1" applyAlignment="1" applyProtection="1">
      <alignment horizontal="left" vertical="center" wrapText="1"/>
      <protection/>
    </xf>
    <xf numFmtId="0" fontId="6" fillId="2" borderId="0" xfId="34" applyFont="1" applyFill="1" applyAlignment="1" applyProtection="1">
      <alignment horizontal="left" vertical="center"/>
      <protection/>
    </xf>
    <xf numFmtId="0" fontId="28" fillId="4" borderId="54" xfId="34" applyFont="1" applyFill="1" applyBorder="1" applyAlignment="1" applyProtection="1">
      <alignment horizontal="center" vertical="center" shrinkToFit="1"/>
      <protection/>
    </xf>
    <xf numFmtId="0" fontId="28" fillId="4" borderId="54" xfId="34" applyFont="1" applyFill="1" applyBorder="1" applyAlignment="1" applyProtection="1">
      <alignment horizontal="center" vertical="center" wrapText="1"/>
      <protection/>
    </xf>
    <xf numFmtId="168" fontId="28" fillId="4" borderId="54" xfId="34" applyNumberFormat="1" applyFont="1" applyFill="1" applyBorder="1" applyAlignment="1" applyProtection="1">
      <alignment horizontal="center" vertical="center" wrapText="1"/>
      <protection/>
    </xf>
    <xf numFmtId="0" fontId="16" fillId="4" borderId="54" xfId="34" applyFont="1" applyFill="1" applyBorder="1" applyAlignment="1" applyProtection="1">
      <alignment horizontal="center" vertical="center" wrapText="1"/>
      <protection locked="0"/>
    </xf>
    <xf numFmtId="0" fontId="28" fillId="4" borderId="54" xfId="34" applyNumberFormat="1" applyFont="1" applyFill="1" applyBorder="1" applyAlignment="1" applyProtection="1">
      <alignment horizontal="center" vertical="center" wrapText="1"/>
      <protection/>
    </xf>
    <xf numFmtId="0" fontId="4" fillId="2" borderId="0" xfId="34" applyFont="1" applyFill="1" applyAlignment="1" applyProtection="1">
      <alignment horizontal="left" vertical="center"/>
      <protection/>
    </xf>
    <xf numFmtId="0" fontId="4" fillId="2" borderId="0" xfId="34" applyFont="1" applyFill="1" applyAlignment="1" applyProtection="1">
      <alignment horizontal="left" vertical="center" wrapText="1"/>
      <protection/>
    </xf>
    <xf numFmtId="0" fontId="4" fillId="2" borderId="0" xfId="34" applyFont="1" applyFill="1" applyAlignment="1" applyProtection="1">
      <alignment horizontal="center" vertical="center"/>
      <protection/>
    </xf>
    <xf numFmtId="168" fontId="4" fillId="2" borderId="0" xfId="34" applyNumberFormat="1" applyFont="1" applyFill="1" applyAlignment="1" applyProtection="1">
      <alignment horizontal="left" vertical="center"/>
      <protection/>
    </xf>
    <xf numFmtId="4" fontId="4" fillId="2" borderId="0" xfId="34" applyNumberFormat="1" applyFont="1" applyFill="1" applyAlignment="1" applyProtection="1">
      <alignment horizontal="left" vertical="center"/>
      <protection/>
    </xf>
    <xf numFmtId="165" fontId="29" fillId="3" borderId="0" xfId="34" applyNumberFormat="1" applyFont="1" applyFill="1" applyBorder="1" applyAlignment="1" applyProtection="1">
      <alignment horizontal="center" vertical="center"/>
      <protection locked="0"/>
    </xf>
    <xf numFmtId="0" fontId="29" fillId="3" borderId="0" xfId="34" applyFont="1" applyFill="1" applyBorder="1" applyAlignment="1" applyProtection="1">
      <alignment horizontal="left" vertical="center" wrapText="1"/>
      <protection locked="0"/>
    </xf>
    <xf numFmtId="0" fontId="29" fillId="3" borderId="0" xfId="34" applyFont="1" applyFill="1" applyBorder="1" applyAlignment="1" applyProtection="1">
      <alignment horizontal="center" vertical="center" wrapText="1"/>
      <protection locked="0"/>
    </xf>
    <xf numFmtId="168" fontId="29" fillId="3" borderId="0" xfId="34" applyNumberFormat="1" applyFont="1" applyFill="1" applyBorder="1" applyAlignment="1" applyProtection="1">
      <alignment horizontal="right" vertical="center"/>
      <protection locked="0"/>
    </xf>
    <xf numFmtId="4" fontId="29" fillId="3" borderId="0" xfId="34" applyNumberFormat="1" applyFont="1" applyFill="1" applyBorder="1" applyAlignment="1" applyProtection="1">
      <alignment horizontal="right" vertical="center"/>
      <protection locked="0"/>
    </xf>
    <xf numFmtId="4" fontId="29" fillId="3" borderId="0" xfId="34" applyNumberFormat="1" applyFont="1" applyFill="1" applyBorder="1" applyAlignment="1" applyProtection="1">
      <alignment horizontal="right" vertical="center"/>
      <protection/>
    </xf>
    <xf numFmtId="169" fontId="29" fillId="3" borderId="0" xfId="34" applyNumberFormat="1" applyFont="1" applyFill="1" applyBorder="1" applyAlignment="1" applyProtection="1">
      <alignment horizontal="right" vertical="center"/>
      <protection/>
    </xf>
    <xf numFmtId="0" fontId="8" fillId="3" borderId="0" xfId="34" applyFont="1" applyFill="1" applyAlignment="1" applyProtection="1">
      <alignment horizontal="left" vertical="center"/>
      <protection locked="0"/>
    </xf>
    <xf numFmtId="165" fontId="6" fillId="3" borderId="55" xfId="34" applyNumberFormat="1" applyFont="1" applyFill="1" applyBorder="1" applyAlignment="1" applyProtection="1">
      <alignment horizontal="center" vertical="center"/>
      <protection locked="0"/>
    </xf>
    <xf numFmtId="0" fontId="6" fillId="3" borderId="56" xfId="34" applyNumberFormat="1" applyFont="1" applyFill="1" applyBorder="1" applyAlignment="1" applyProtection="1">
      <alignment horizontal="left" vertical="center" wrapText="1"/>
      <protection locked="0"/>
    </xf>
    <xf numFmtId="0" fontId="6" fillId="3" borderId="56" xfId="34" applyFont="1" applyFill="1" applyBorder="1" applyAlignment="1" applyProtection="1">
      <alignment horizontal="left" vertical="center" wrapText="1"/>
      <protection locked="0"/>
    </xf>
    <xf numFmtId="0" fontId="6" fillId="3" borderId="56" xfId="34" applyFont="1" applyFill="1" applyBorder="1" applyAlignment="1" applyProtection="1">
      <alignment horizontal="center" vertical="center" wrapText="1"/>
      <protection locked="0"/>
    </xf>
    <xf numFmtId="168" fontId="6" fillId="3" borderId="56" xfId="34" applyNumberFormat="1" applyFont="1" applyFill="1" applyBorder="1" applyAlignment="1" applyProtection="1">
      <alignment horizontal="right" vertical="center"/>
      <protection locked="0"/>
    </xf>
    <xf numFmtId="4" fontId="6" fillId="3" borderId="56" xfId="34" applyNumberFormat="1" applyFont="1" applyFill="1" applyBorder="1" applyAlignment="1" applyProtection="1">
      <alignment horizontal="right" vertical="center"/>
      <protection locked="0"/>
    </xf>
    <xf numFmtId="4" fontId="6" fillId="3" borderId="56" xfId="34" applyNumberFormat="1" applyFont="1" applyFill="1" applyBorder="1" applyAlignment="1" applyProtection="1">
      <alignment horizontal="right" vertical="center"/>
      <protection/>
    </xf>
    <xf numFmtId="169" fontId="6" fillId="3" borderId="56" xfId="34" applyNumberFormat="1" applyFont="1" applyFill="1" applyBorder="1" applyAlignment="1" applyProtection="1">
      <alignment horizontal="right" vertical="center"/>
      <protection/>
    </xf>
    <xf numFmtId="170" fontId="6" fillId="3" borderId="57" xfId="34" applyNumberFormat="1" applyFont="1" applyFill="1" applyBorder="1" applyAlignment="1" applyProtection="1">
      <alignment horizontal="right" vertical="center"/>
      <protection/>
    </xf>
    <xf numFmtId="165" fontId="5" fillId="3" borderId="92" xfId="34" applyNumberFormat="1" applyFont="1" applyFill="1" applyBorder="1" applyAlignment="1" applyProtection="1">
      <alignment horizontal="center" vertical="center"/>
      <protection locked="0"/>
    </xf>
    <xf numFmtId="49" fontId="5" fillId="0" borderId="59" xfId="34" applyNumberFormat="1" applyFont="1" applyFill="1" applyBorder="1" applyAlignment="1" applyProtection="1">
      <alignment horizontal="center" vertical="center" wrapText="1"/>
      <protection locked="0"/>
    </xf>
    <xf numFmtId="49" fontId="27" fillId="8" borderId="93" xfId="34" applyNumberFormat="1" applyFont="1" applyFill="1" applyBorder="1" applyAlignment="1">
      <alignment horizontal="left" wrapText="1"/>
      <protection/>
    </xf>
    <xf numFmtId="49" fontId="27" fillId="8" borderId="93" xfId="34" applyNumberFormat="1" applyFont="1" applyFill="1" applyBorder="1" applyAlignment="1">
      <alignment horizontal="left"/>
      <protection/>
    </xf>
    <xf numFmtId="4" fontId="27" fillId="8" borderId="93" xfId="34" applyNumberFormat="1" applyFont="1" applyFill="1" applyBorder="1" applyAlignment="1">
      <alignment horizontal="right"/>
      <protection/>
    </xf>
    <xf numFmtId="2" fontId="5" fillId="0" borderId="61" xfId="34" applyNumberFormat="1" applyFont="1" applyFill="1" applyBorder="1" applyAlignment="1" applyProtection="1">
      <alignment horizontal="right"/>
      <protection locked="0"/>
    </xf>
    <xf numFmtId="2" fontId="5" fillId="0" borderId="62" xfId="34" applyNumberFormat="1" applyFont="1" applyFill="1" applyBorder="1" applyAlignment="1" applyProtection="1">
      <alignment horizontal="right"/>
      <protection locked="0"/>
    </xf>
    <xf numFmtId="2" fontId="5" fillId="0" borderId="63" xfId="34" applyNumberFormat="1" applyFont="1" applyFill="1" applyBorder="1" applyAlignment="1" applyProtection="1">
      <alignment horizontal="right" vertical="center"/>
      <protection/>
    </xf>
    <xf numFmtId="2" fontId="5" fillId="0" borderId="64" xfId="34" applyNumberFormat="1" applyFont="1" applyFill="1" applyBorder="1" applyAlignment="1" applyProtection="1">
      <alignment horizontal="right" vertical="center"/>
      <protection/>
    </xf>
    <xf numFmtId="2" fontId="6" fillId="3" borderId="56" xfId="34" applyNumberFormat="1" applyFont="1" applyFill="1" applyBorder="1" applyAlignment="1" applyProtection="1">
      <alignment horizontal="right" vertical="center"/>
      <protection/>
    </xf>
    <xf numFmtId="2" fontId="6" fillId="3" borderId="56" xfId="34" applyNumberFormat="1" applyFont="1" applyFill="1" applyBorder="1" applyAlignment="1" applyProtection="1">
      <alignment horizontal="right" vertical="center"/>
      <protection locked="0"/>
    </xf>
    <xf numFmtId="2" fontId="6" fillId="3" borderId="57" xfId="34" applyNumberFormat="1" applyFont="1" applyFill="1" applyBorder="1" applyAlignment="1" applyProtection="1">
      <alignment horizontal="right" vertical="center"/>
      <protection/>
    </xf>
    <xf numFmtId="165" fontId="5" fillId="3" borderId="69" xfId="34" applyNumberFormat="1" applyFont="1" applyFill="1" applyBorder="1" applyAlignment="1" applyProtection="1">
      <alignment horizontal="center" vertical="center"/>
      <protection locked="0"/>
    </xf>
    <xf numFmtId="49" fontId="5" fillId="3" borderId="67" xfId="34" applyNumberFormat="1" applyFont="1" applyFill="1" applyBorder="1" applyAlignment="1" applyProtection="1">
      <alignment horizontal="center" vertical="center" wrapText="1"/>
      <protection locked="0"/>
    </xf>
    <xf numFmtId="2" fontId="5" fillId="3" borderId="61" xfId="34" applyNumberFormat="1" applyFont="1" applyFill="1" applyBorder="1" applyAlignment="1" applyProtection="1">
      <alignment horizontal="right" vertical="center"/>
      <protection locked="0"/>
    </xf>
    <xf numFmtId="2" fontId="5" fillId="3" borderId="63" xfId="34" applyNumberFormat="1" applyFont="1" applyFill="1" applyBorder="1" applyAlignment="1" applyProtection="1">
      <alignment horizontal="right" vertical="center"/>
      <protection/>
    </xf>
    <xf numFmtId="2" fontId="5" fillId="3" borderId="64" xfId="34" applyNumberFormat="1" applyFont="1" applyFill="1" applyBorder="1" applyAlignment="1" applyProtection="1">
      <alignment horizontal="right" vertical="center"/>
      <protection/>
    </xf>
    <xf numFmtId="165" fontId="5" fillId="3" borderId="70" xfId="34" applyNumberFormat="1" applyFont="1" applyFill="1" applyBorder="1" applyAlignment="1" applyProtection="1">
      <alignment horizontal="center" vertical="center"/>
      <protection locked="0"/>
    </xf>
    <xf numFmtId="49" fontId="16" fillId="0" borderId="94" xfId="34" applyNumberFormat="1" applyFont="1" applyBorder="1" applyAlignment="1" applyProtection="1">
      <alignment horizontal="center" vertical="center"/>
      <protection/>
    </xf>
    <xf numFmtId="2" fontId="5" fillId="3" borderId="5" xfId="34" applyNumberFormat="1" applyFont="1" applyFill="1" applyBorder="1" applyAlignment="1" applyProtection="1">
      <alignment horizontal="right" vertical="center"/>
      <protection locked="0"/>
    </xf>
    <xf numFmtId="2" fontId="5" fillId="0" borderId="5" xfId="34" applyNumberFormat="1" applyFont="1" applyFill="1" applyBorder="1" applyAlignment="1" applyProtection="1">
      <alignment horizontal="right" vertical="center"/>
      <protection locked="0"/>
    </xf>
    <xf numFmtId="2" fontId="5" fillId="0" borderId="5" xfId="34" applyNumberFormat="1" applyFont="1" applyFill="1" applyBorder="1" applyAlignment="1" applyProtection="1">
      <alignment horizontal="right" vertical="center"/>
      <protection/>
    </xf>
    <xf numFmtId="2" fontId="5" fillId="0" borderId="5" xfId="34" applyNumberFormat="1" applyFont="1" applyFill="1" applyBorder="1" applyAlignment="1" applyProtection="1">
      <alignment vertical="center"/>
      <protection locked="0"/>
    </xf>
    <xf numFmtId="2" fontId="5" fillId="3" borderId="67" xfId="34" applyNumberFormat="1" applyFont="1" applyFill="1" applyBorder="1" applyAlignment="1" applyProtection="1">
      <alignment horizontal="right" vertical="center"/>
      <protection/>
    </xf>
    <xf numFmtId="2" fontId="5" fillId="3" borderId="68" xfId="34" applyNumberFormat="1" applyFont="1" applyFill="1" applyBorder="1" applyAlignment="1" applyProtection="1">
      <alignment horizontal="right" vertical="center"/>
      <protection/>
    </xf>
    <xf numFmtId="4" fontId="27" fillId="8" borderId="93" xfId="34" applyNumberFormat="1" applyFont="1" applyFill="1" applyBorder="1" applyAlignment="1">
      <alignment horizontal="left"/>
      <protection/>
    </xf>
    <xf numFmtId="165" fontId="5" fillId="3" borderId="55" xfId="34" applyNumberFormat="1" applyFont="1" applyFill="1" applyBorder="1" applyAlignment="1" applyProtection="1">
      <alignment horizontal="center" vertical="center"/>
      <protection locked="0"/>
    </xf>
    <xf numFmtId="168" fontId="5" fillId="3" borderId="56" xfId="34" applyNumberFormat="1" applyFont="1" applyFill="1" applyBorder="1" applyAlignment="1" applyProtection="1">
      <alignment horizontal="right" vertical="center"/>
      <protection locked="0"/>
    </xf>
    <xf numFmtId="4" fontId="5" fillId="3" borderId="56" xfId="34" applyNumberFormat="1" applyFont="1" applyFill="1" applyBorder="1" applyAlignment="1" applyProtection="1">
      <alignment horizontal="right" vertical="center"/>
      <protection/>
    </xf>
    <xf numFmtId="2" fontId="5" fillId="3" borderId="56" xfId="34" applyNumberFormat="1" applyFont="1" applyFill="1" applyBorder="1" applyAlignment="1" applyProtection="1">
      <alignment horizontal="right" vertical="center"/>
      <protection locked="0"/>
    </xf>
    <xf numFmtId="16" fontId="5" fillId="3" borderId="95" xfId="34" applyNumberFormat="1" applyFont="1" applyFill="1" applyBorder="1" applyAlignment="1" applyProtection="1">
      <alignment horizontal="center" vertical="center" wrapText="1"/>
      <protection locked="0"/>
    </xf>
    <xf numFmtId="0" fontId="16" fillId="0" borderId="59" xfId="34" applyFont="1" applyFill="1" applyBorder="1" applyAlignment="1" applyProtection="1">
      <alignment horizontal="left" wrapText="1"/>
      <protection/>
    </xf>
    <xf numFmtId="0" fontId="5" fillId="3" borderId="96" xfId="34" applyFont="1" applyFill="1" applyBorder="1" applyAlignment="1" applyProtection="1">
      <alignment horizontal="center" vertical="center" wrapText="1"/>
      <protection locked="0"/>
    </xf>
    <xf numFmtId="168" fontId="5" fillId="3" borderId="71" xfId="34" applyNumberFormat="1" applyFont="1" applyFill="1" applyBorder="1" applyAlignment="1" applyProtection="1">
      <alignment horizontal="right" vertical="center"/>
      <protection locked="0"/>
    </xf>
    <xf numFmtId="4" fontId="5" fillId="3" borderId="71" xfId="34" applyNumberFormat="1" applyFont="1" applyFill="1" applyBorder="1" applyAlignment="1" applyProtection="1">
      <alignment horizontal="right" vertical="center"/>
      <protection locked="0"/>
    </xf>
    <xf numFmtId="2" fontId="5" fillId="3" borderId="62" xfId="34" applyNumberFormat="1" applyFont="1" applyFill="1" applyBorder="1" applyAlignment="1" applyProtection="1">
      <alignment horizontal="right" vertical="center"/>
      <protection/>
    </xf>
    <xf numFmtId="0" fontId="0" fillId="3" borderId="0" xfId="34" applyFont="1" applyFill="1" applyAlignment="1" applyProtection="1">
      <alignment horizontal="left" vertical="center"/>
      <protection locked="0"/>
    </xf>
    <xf numFmtId="165" fontId="5" fillId="3" borderId="97" xfId="34" applyNumberFormat="1" applyFont="1" applyFill="1" applyBorder="1" applyAlignment="1" applyProtection="1">
      <alignment horizontal="center" vertical="center"/>
      <protection locked="0"/>
    </xf>
    <xf numFmtId="0" fontId="5" fillId="3" borderId="74" xfId="34" applyFont="1" applyFill="1" applyBorder="1" applyAlignment="1" applyProtection="1">
      <alignment horizontal="center" vertical="center" wrapText="1"/>
      <protection locked="0"/>
    </xf>
    <xf numFmtId="168" fontId="5" fillId="3" borderId="75" xfId="34" applyNumberFormat="1" applyFont="1" applyFill="1" applyBorder="1" applyAlignment="1" applyProtection="1">
      <alignment horizontal="right" vertical="center"/>
      <protection locked="0"/>
    </xf>
    <xf numFmtId="4" fontId="5" fillId="3" borderId="75" xfId="34" applyNumberFormat="1" applyFont="1" applyFill="1" applyBorder="1" applyAlignment="1" applyProtection="1">
      <alignment horizontal="right" vertical="center"/>
      <protection locked="0"/>
    </xf>
    <xf numFmtId="0" fontId="5" fillId="3" borderId="66" xfId="34" applyFont="1" applyFill="1" applyBorder="1" applyAlignment="1" applyProtection="1">
      <alignment horizontal="center" vertical="center" wrapText="1"/>
      <protection locked="0"/>
    </xf>
    <xf numFmtId="168" fontId="5" fillId="3" borderId="5" xfId="34" applyNumberFormat="1" applyFont="1" applyFill="1" applyBorder="1" applyAlignment="1" applyProtection="1">
      <alignment horizontal="right" vertical="center"/>
      <protection locked="0"/>
    </xf>
    <xf numFmtId="4" fontId="5" fillId="3" borderId="5" xfId="34" applyNumberFormat="1" applyFont="1" applyFill="1" applyBorder="1" applyAlignment="1" applyProtection="1">
      <alignment horizontal="right" vertical="center"/>
      <protection locked="0"/>
    </xf>
    <xf numFmtId="0" fontId="5" fillId="3" borderId="5" xfId="34" applyFont="1" applyFill="1" applyBorder="1" applyAlignment="1" applyProtection="1">
      <alignment horizontal="center" vertical="center" wrapText="1"/>
      <protection locked="0"/>
    </xf>
    <xf numFmtId="165" fontId="5" fillId="3" borderId="76" xfId="34" applyNumberFormat="1" applyFont="1" applyFill="1" applyBorder="1" applyAlignment="1" applyProtection="1">
      <alignment horizontal="center" vertical="center"/>
      <protection locked="0"/>
    </xf>
    <xf numFmtId="0" fontId="5" fillId="3" borderId="77" xfId="34" applyFont="1" applyFill="1" applyBorder="1" applyAlignment="1" applyProtection="1">
      <alignment horizontal="center" vertical="center" wrapText="1"/>
      <protection locked="0"/>
    </xf>
    <xf numFmtId="0" fontId="5" fillId="3" borderId="77" xfId="34" applyFont="1" applyFill="1" applyBorder="1" applyAlignment="1" applyProtection="1">
      <alignment horizontal="left" vertical="center" wrapText="1"/>
      <protection locked="0"/>
    </xf>
    <xf numFmtId="168" fontId="5" fillId="3" borderId="77" xfId="34" applyNumberFormat="1" applyFont="1" applyFill="1" applyBorder="1" applyAlignment="1" applyProtection="1">
      <alignment horizontal="right" vertical="center"/>
      <protection locked="0"/>
    </xf>
    <xf numFmtId="4" fontId="5" fillId="3" borderId="77" xfId="34" applyNumberFormat="1" applyFont="1" applyFill="1" applyBorder="1" applyAlignment="1" applyProtection="1">
      <alignment horizontal="right" vertical="center"/>
      <protection locked="0"/>
    </xf>
    <xf numFmtId="2" fontId="5" fillId="3" borderId="77" xfId="34" applyNumberFormat="1" applyFont="1" applyFill="1" applyBorder="1" applyAlignment="1" applyProtection="1">
      <alignment horizontal="right" vertical="center"/>
      <protection locked="0"/>
    </xf>
    <xf numFmtId="2" fontId="5" fillId="3" borderId="77" xfId="34" applyNumberFormat="1" applyFont="1" applyFill="1" applyBorder="1" applyAlignment="1" applyProtection="1">
      <alignment horizontal="right" vertical="center"/>
      <protection/>
    </xf>
    <xf numFmtId="2" fontId="5" fillId="3" borderId="98" xfId="34" applyNumberFormat="1" applyFont="1" applyFill="1" applyBorder="1" applyAlignment="1" applyProtection="1">
      <alignment horizontal="right" vertical="center"/>
      <protection locked="0"/>
    </xf>
    <xf numFmtId="2" fontId="5" fillId="3" borderId="98" xfId="34" applyNumberFormat="1" applyFont="1" applyFill="1" applyBorder="1" applyAlignment="1" applyProtection="1">
      <alignment horizontal="right" vertical="center"/>
      <protection/>
    </xf>
    <xf numFmtId="2" fontId="5" fillId="3" borderId="78" xfId="34" applyNumberFormat="1" applyFont="1" applyFill="1" applyBorder="1" applyAlignment="1" applyProtection="1">
      <alignment horizontal="right" vertical="center"/>
      <protection/>
    </xf>
    <xf numFmtId="165" fontId="0" fillId="3" borderId="0" xfId="34" applyNumberFormat="1" applyFill="1" applyAlignment="1" applyProtection="1">
      <alignment horizontal="center" vertical="center"/>
      <protection locked="0"/>
    </xf>
    <xf numFmtId="0" fontId="0" fillId="3" borderId="0" xfId="34" applyFill="1" applyAlignment="1" applyProtection="1">
      <alignment horizontal="left" vertical="center" wrapText="1"/>
      <protection locked="0"/>
    </xf>
    <xf numFmtId="0" fontId="0" fillId="3" borderId="0" xfId="34" applyFill="1" applyAlignment="1" applyProtection="1">
      <alignment horizontal="center" vertical="center" wrapText="1"/>
      <protection locked="0"/>
    </xf>
    <xf numFmtId="168" fontId="0" fillId="3" borderId="0" xfId="34" applyNumberFormat="1" applyFill="1" applyAlignment="1" applyProtection="1">
      <alignment horizontal="right" vertical="center"/>
      <protection locked="0"/>
    </xf>
    <xf numFmtId="4" fontId="0" fillId="3" borderId="0" xfId="34" applyNumberFormat="1" applyFill="1" applyAlignment="1" applyProtection="1">
      <alignment horizontal="right" vertical="center"/>
      <protection locked="0"/>
    </xf>
    <xf numFmtId="171" fontId="0" fillId="3" borderId="0" xfId="34" applyNumberFormat="1" applyFill="1" applyAlignment="1" applyProtection="1">
      <alignment horizontal="right" vertical="center"/>
      <protection locked="0"/>
    </xf>
    <xf numFmtId="0" fontId="2" fillId="3" borderId="0" xfId="20" applyFont="1" applyFill="1" applyAlignment="1" applyProtection="1">
      <alignment horizontal="left" vertical="center"/>
      <protection locked="0"/>
    </xf>
    <xf numFmtId="0" fontId="26" fillId="0" borderId="13" xfId="25" applyFont="1" applyBorder="1" applyAlignment="1" applyProtection="1">
      <alignment horizontal="left" vertical="center" wrapText="1"/>
      <protection/>
    </xf>
    <xf numFmtId="164" fontId="26" fillId="0" borderId="14" xfId="25" applyNumberFormat="1" applyFont="1" applyBorder="1" applyAlignment="1" applyProtection="1">
      <alignment horizontal="left" vertical="center"/>
      <protection/>
    </xf>
    <xf numFmtId="164" fontId="26" fillId="0" borderId="15" xfId="25" applyNumberFormat="1" applyFont="1" applyBorder="1" applyAlignment="1" applyProtection="1">
      <alignment horizontal="left" vertical="center"/>
      <protection/>
    </xf>
    <xf numFmtId="0" fontId="5" fillId="0" borderId="17" xfId="25" applyFont="1" applyBorder="1" applyAlignment="1" applyProtection="1">
      <alignment horizontal="left" vertical="center" wrapText="1"/>
      <protection/>
    </xf>
    <xf numFmtId="164" fontId="5" fillId="0" borderId="0" xfId="25" applyNumberFormat="1" applyFont="1" applyAlignment="1" applyProtection="1">
      <alignment horizontal="left" vertical="center"/>
      <protection/>
    </xf>
    <xf numFmtId="164" fontId="5" fillId="0" borderId="18" xfId="25" applyNumberFormat="1" applyFont="1" applyBorder="1" applyAlignment="1" applyProtection="1">
      <alignment horizontal="left" vertical="center"/>
      <protection/>
    </xf>
    <xf numFmtId="0" fontId="5" fillId="0" borderId="23" xfId="25" applyFont="1" applyBorder="1" applyAlignment="1" applyProtection="1">
      <alignment horizontal="left" vertical="top" wrapText="1"/>
      <protection/>
    </xf>
    <xf numFmtId="164" fontId="5" fillId="0" borderId="24" xfId="25" applyNumberFormat="1" applyFont="1" applyBorder="1" applyAlignment="1" applyProtection="1">
      <alignment horizontal="left" vertical="center"/>
      <protection/>
    </xf>
    <xf numFmtId="164" fontId="5" fillId="0" borderId="25" xfId="25" applyNumberFormat="1" applyFont="1" applyBorder="1" applyAlignment="1" applyProtection="1">
      <alignment horizontal="left" vertical="center"/>
      <protection/>
    </xf>
    <xf numFmtId="0" fontId="5" fillId="0" borderId="23" xfId="25" applyFont="1" applyBorder="1" applyAlignment="1" applyProtection="1">
      <alignment horizontal="left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3" xfId="22"/>
    <cellStyle name="Normální 4" xfId="23"/>
    <cellStyle name="Styl 1" xfId="24"/>
    <cellStyle name="normální 3 2" xfId="25"/>
    <cellStyle name="čárky [0]_KKKK" xfId="26"/>
    <cellStyle name="Normální 5" xfId="27"/>
    <cellStyle name="Normální 6" xfId="28"/>
    <cellStyle name="Normální 7" xfId="29"/>
    <cellStyle name="Normální 8" xfId="30"/>
    <cellStyle name="normální_Mobil_502Roz" xfId="31"/>
    <cellStyle name="normální_Troja" xfId="32"/>
    <cellStyle name="normální_002_ROZP_OCENENY_VV_upr08-2010" xfId="33"/>
    <cellStyle name="Normální 9" xfId="34"/>
  </cellStyles>
  <dxfs count="1">
    <dxf>
      <fill>
        <patternFill>
          <bgColor rgb="FFFFC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kce\3130_Jedli&#269;k&#367;v%20&#250;stav\V&#253;stupy_2\RO_Dostavba%20Jedli&#269;kova%20&#250;stavu%20a%20&#353;kol%20-%20II.eta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KCE\He&#345;%20M&#283;stec\15039_TZH%20strojovny%20NATO\Rozpo&#269;et\15039-DPS-D2-PS239-02-02-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KCE\He&#345;%20M&#283;stec\15039_TZH%20strojovny%20NATO\Rozpo&#269;et\15039-DPS-D2-PS239-03-02-001_ocen&#283;n&#25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&#269;.%2041%20Zelen&#253;%20ostrov%20roz.%20rozpo&#269;tu%20na%20DC%20(bez%20list.%20v&#253;stupu)\Rozpo&#269;et%20stavby%20dle%20DC\sa_SO51_4_vv_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V"/>
      <sheetName val="kabelová_listina"/>
    </sheetNames>
    <sheetDataSet>
      <sheetData sheetId="0">
        <row r="38">
          <cell r="D38" t="str">
            <v>Heřmanův Městec THZ strojovny NATO</v>
          </cell>
        </row>
        <row r="40">
          <cell r="D40" t="str">
            <v>PS239 Úprava strojovny NATO</v>
          </cell>
        </row>
        <row r="42">
          <cell r="D42" t="str">
            <v>02. Technologický silnoproud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03.ASŘ a MaR"/>
    </sheetNames>
    <sheetDataSet>
      <sheetData sheetId="0">
        <row r="38">
          <cell r="D38" t="str">
            <v>Heřmanův Městec - TZH strojovny NATO</v>
          </cell>
        </row>
        <row r="40">
          <cell r="D40" t="str">
            <v>PS239. Úprava strojovny NATO</v>
          </cell>
        </row>
        <row r="42">
          <cell r="D42" t="str">
            <v>03. ASŘ a MaR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workbookViewId="0" topLeftCell="A2">
      <selection activeCell="V45" sqref="V45"/>
    </sheetView>
  </sheetViews>
  <sheetFormatPr defaultColWidth="9.140625" defaultRowHeight="12.75" customHeight="1"/>
  <cols>
    <col min="1" max="1" width="2.421875" style="34" customWidth="1"/>
    <col min="2" max="2" width="1.8515625" style="34" customWidth="1"/>
    <col min="3" max="3" width="2.7109375" style="34" customWidth="1"/>
    <col min="4" max="4" width="6.8515625" style="34" customWidth="1"/>
    <col min="5" max="5" width="13.57421875" style="34" customWidth="1"/>
    <col min="6" max="6" width="0.5625" style="34" customWidth="1"/>
    <col min="7" max="7" width="2.57421875" style="34" customWidth="1"/>
    <col min="8" max="8" width="2.7109375" style="34" customWidth="1"/>
    <col min="9" max="9" width="9.7109375" style="34" customWidth="1"/>
    <col min="10" max="10" width="13.57421875" style="34" customWidth="1"/>
    <col min="11" max="11" width="0.71875" style="34" customWidth="1"/>
    <col min="12" max="12" width="2.421875" style="34" customWidth="1"/>
    <col min="13" max="13" width="2.8515625" style="34" customWidth="1"/>
    <col min="14" max="14" width="2.00390625" style="34" customWidth="1"/>
    <col min="15" max="15" width="15.57421875" style="34" customWidth="1"/>
    <col min="16" max="16" width="2.8515625" style="34" customWidth="1"/>
    <col min="17" max="17" width="2.00390625" style="34" customWidth="1"/>
    <col min="18" max="18" width="13.57421875" style="34" customWidth="1"/>
    <col min="19" max="19" width="1.28515625" style="34" customWidth="1"/>
    <col min="20" max="256" width="9.140625" style="34" customWidth="1"/>
    <col min="257" max="257" width="2.421875" style="34" customWidth="1"/>
    <col min="258" max="258" width="1.8515625" style="34" customWidth="1"/>
    <col min="259" max="259" width="2.7109375" style="34" customWidth="1"/>
    <col min="260" max="260" width="6.8515625" style="34" customWidth="1"/>
    <col min="261" max="261" width="13.57421875" style="34" customWidth="1"/>
    <col min="262" max="262" width="0.5625" style="34" customWidth="1"/>
    <col min="263" max="263" width="2.57421875" style="34" customWidth="1"/>
    <col min="264" max="264" width="2.7109375" style="34" customWidth="1"/>
    <col min="265" max="265" width="9.7109375" style="34" customWidth="1"/>
    <col min="266" max="266" width="13.57421875" style="34" customWidth="1"/>
    <col min="267" max="267" width="0.71875" style="34" customWidth="1"/>
    <col min="268" max="268" width="2.421875" style="34" customWidth="1"/>
    <col min="269" max="269" width="2.8515625" style="34" customWidth="1"/>
    <col min="270" max="270" width="2.00390625" style="34" customWidth="1"/>
    <col min="271" max="271" width="12.7109375" style="34" customWidth="1"/>
    <col min="272" max="272" width="2.8515625" style="34" customWidth="1"/>
    <col min="273" max="273" width="2.00390625" style="34" customWidth="1"/>
    <col min="274" max="274" width="13.57421875" style="34" customWidth="1"/>
    <col min="275" max="275" width="0.5625" style="34" customWidth="1"/>
    <col min="276" max="512" width="9.140625" style="34" customWidth="1"/>
    <col min="513" max="513" width="2.421875" style="34" customWidth="1"/>
    <col min="514" max="514" width="1.8515625" style="34" customWidth="1"/>
    <col min="515" max="515" width="2.7109375" style="34" customWidth="1"/>
    <col min="516" max="516" width="6.8515625" style="34" customWidth="1"/>
    <col min="517" max="517" width="13.57421875" style="34" customWidth="1"/>
    <col min="518" max="518" width="0.5625" style="34" customWidth="1"/>
    <col min="519" max="519" width="2.57421875" style="34" customWidth="1"/>
    <col min="520" max="520" width="2.7109375" style="34" customWidth="1"/>
    <col min="521" max="521" width="9.7109375" style="34" customWidth="1"/>
    <col min="522" max="522" width="13.57421875" style="34" customWidth="1"/>
    <col min="523" max="523" width="0.71875" style="34" customWidth="1"/>
    <col min="524" max="524" width="2.421875" style="34" customWidth="1"/>
    <col min="525" max="525" width="2.8515625" style="34" customWidth="1"/>
    <col min="526" max="526" width="2.00390625" style="34" customWidth="1"/>
    <col min="527" max="527" width="12.7109375" style="34" customWidth="1"/>
    <col min="528" max="528" width="2.8515625" style="34" customWidth="1"/>
    <col min="529" max="529" width="2.00390625" style="34" customWidth="1"/>
    <col min="530" max="530" width="13.57421875" style="34" customWidth="1"/>
    <col min="531" max="531" width="0.5625" style="34" customWidth="1"/>
    <col min="532" max="768" width="9.140625" style="34" customWidth="1"/>
    <col min="769" max="769" width="2.421875" style="34" customWidth="1"/>
    <col min="770" max="770" width="1.8515625" style="34" customWidth="1"/>
    <col min="771" max="771" width="2.7109375" style="34" customWidth="1"/>
    <col min="772" max="772" width="6.8515625" style="34" customWidth="1"/>
    <col min="773" max="773" width="13.57421875" style="34" customWidth="1"/>
    <col min="774" max="774" width="0.5625" style="34" customWidth="1"/>
    <col min="775" max="775" width="2.57421875" style="34" customWidth="1"/>
    <col min="776" max="776" width="2.7109375" style="34" customWidth="1"/>
    <col min="777" max="777" width="9.7109375" style="34" customWidth="1"/>
    <col min="778" max="778" width="13.57421875" style="34" customWidth="1"/>
    <col min="779" max="779" width="0.71875" style="34" customWidth="1"/>
    <col min="780" max="780" width="2.421875" style="34" customWidth="1"/>
    <col min="781" max="781" width="2.8515625" style="34" customWidth="1"/>
    <col min="782" max="782" width="2.00390625" style="34" customWidth="1"/>
    <col min="783" max="783" width="12.7109375" style="34" customWidth="1"/>
    <col min="784" max="784" width="2.8515625" style="34" customWidth="1"/>
    <col min="785" max="785" width="2.00390625" style="34" customWidth="1"/>
    <col min="786" max="786" width="13.57421875" style="34" customWidth="1"/>
    <col min="787" max="787" width="0.5625" style="34" customWidth="1"/>
    <col min="788" max="1024" width="9.140625" style="34" customWidth="1"/>
    <col min="1025" max="1025" width="2.421875" style="34" customWidth="1"/>
    <col min="1026" max="1026" width="1.8515625" style="34" customWidth="1"/>
    <col min="1027" max="1027" width="2.7109375" style="34" customWidth="1"/>
    <col min="1028" max="1028" width="6.8515625" style="34" customWidth="1"/>
    <col min="1029" max="1029" width="13.57421875" style="34" customWidth="1"/>
    <col min="1030" max="1030" width="0.5625" style="34" customWidth="1"/>
    <col min="1031" max="1031" width="2.57421875" style="34" customWidth="1"/>
    <col min="1032" max="1032" width="2.7109375" style="34" customWidth="1"/>
    <col min="1033" max="1033" width="9.7109375" style="34" customWidth="1"/>
    <col min="1034" max="1034" width="13.57421875" style="34" customWidth="1"/>
    <col min="1035" max="1035" width="0.71875" style="34" customWidth="1"/>
    <col min="1036" max="1036" width="2.421875" style="34" customWidth="1"/>
    <col min="1037" max="1037" width="2.8515625" style="34" customWidth="1"/>
    <col min="1038" max="1038" width="2.00390625" style="34" customWidth="1"/>
    <col min="1039" max="1039" width="12.7109375" style="34" customWidth="1"/>
    <col min="1040" max="1040" width="2.8515625" style="34" customWidth="1"/>
    <col min="1041" max="1041" width="2.00390625" style="34" customWidth="1"/>
    <col min="1042" max="1042" width="13.57421875" style="34" customWidth="1"/>
    <col min="1043" max="1043" width="0.5625" style="34" customWidth="1"/>
    <col min="1044" max="1280" width="9.140625" style="34" customWidth="1"/>
    <col min="1281" max="1281" width="2.421875" style="34" customWidth="1"/>
    <col min="1282" max="1282" width="1.8515625" style="34" customWidth="1"/>
    <col min="1283" max="1283" width="2.7109375" style="34" customWidth="1"/>
    <col min="1284" max="1284" width="6.8515625" style="34" customWidth="1"/>
    <col min="1285" max="1285" width="13.57421875" style="34" customWidth="1"/>
    <col min="1286" max="1286" width="0.5625" style="34" customWidth="1"/>
    <col min="1287" max="1287" width="2.57421875" style="34" customWidth="1"/>
    <col min="1288" max="1288" width="2.7109375" style="34" customWidth="1"/>
    <col min="1289" max="1289" width="9.7109375" style="34" customWidth="1"/>
    <col min="1290" max="1290" width="13.57421875" style="34" customWidth="1"/>
    <col min="1291" max="1291" width="0.71875" style="34" customWidth="1"/>
    <col min="1292" max="1292" width="2.421875" style="34" customWidth="1"/>
    <col min="1293" max="1293" width="2.8515625" style="34" customWidth="1"/>
    <col min="1294" max="1294" width="2.00390625" style="34" customWidth="1"/>
    <col min="1295" max="1295" width="12.7109375" style="34" customWidth="1"/>
    <col min="1296" max="1296" width="2.8515625" style="34" customWidth="1"/>
    <col min="1297" max="1297" width="2.00390625" style="34" customWidth="1"/>
    <col min="1298" max="1298" width="13.57421875" style="34" customWidth="1"/>
    <col min="1299" max="1299" width="0.5625" style="34" customWidth="1"/>
    <col min="1300" max="1536" width="9.140625" style="34" customWidth="1"/>
    <col min="1537" max="1537" width="2.421875" style="34" customWidth="1"/>
    <col min="1538" max="1538" width="1.8515625" style="34" customWidth="1"/>
    <col min="1539" max="1539" width="2.7109375" style="34" customWidth="1"/>
    <col min="1540" max="1540" width="6.8515625" style="34" customWidth="1"/>
    <col min="1541" max="1541" width="13.57421875" style="34" customWidth="1"/>
    <col min="1542" max="1542" width="0.5625" style="34" customWidth="1"/>
    <col min="1543" max="1543" width="2.57421875" style="34" customWidth="1"/>
    <col min="1544" max="1544" width="2.7109375" style="34" customWidth="1"/>
    <col min="1545" max="1545" width="9.7109375" style="34" customWidth="1"/>
    <col min="1546" max="1546" width="13.57421875" style="34" customWidth="1"/>
    <col min="1547" max="1547" width="0.71875" style="34" customWidth="1"/>
    <col min="1548" max="1548" width="2.421875" style="34" customWidth="1"/>
    <col min="1549" max="1549" width="2.8515625" style="34" customWidth="1"/>
    <col min="1550" max="1550" width="2.00390625" style="34" customWidth="1"/>
    <col min="1551" max="1551" width="12.7109375" style="34" customWidth="1"/>
    <col min="1552" max="1552" width="2.8515625" style="34" customWidth="1"/>
    <col min="1553" max="1553" width="2.00390625" style="34" customWidth="1"/>
    <col min="1554" max="1554" width="13.57421875" style="34" customWidth="1"/>
    <col min="1555" max="1555" width="0.5625" style="34" customWidth="1"/>
    <col min="1556" max="1792" width="9.140625" style="34" customWidth="1"/>
    <col min="1793" max="1793" width="2.421875" style="34" customWidth="1"/>
    <col min="1794" max="1794" width="1.8515625" style="34" customWidth="1"/>
    <col min="1795" max="1795" width="2.7109375" style="34" customWidth="1"/>
    <col min="1796" max="1796" width="6.8515625" style="34" customWidth="1"/>
    <col min="1797" max="1797" width="13.57421875" style="34" customWidth="1"/>
    <col min="1798" max="1798" width="0.5625" style="34" customWidth="1"/>
    <col min="1799" max="1799" width="2.57421875" style="34" customWidth="1"/>
    <col min="1800" max="1800" width="2.7109375" style="34" customWidth="1"/>
    <col min="1801" max="1801" width="9.7109375" style="34" customWidth="1"/>
    <col min="1802" max="1802" width="13.57421875" style="34" customWidth="1"/>
    <col min="1803" max="1803" width="0.71875" style="34" customWidth="1"/>
    <col min="1804" max="1804" width="2.421875" style="34" customWidth="1"/>
    <col min="1805" max="1805" width="2.8515625" style="34" customWidth="1"/>
    <col min="1806" max="1806" width="2.00390625" style="34" customWidth="1"/>
    <col min="1807" max="1807" width="12.7109375" style="34" customWidth="1"/>
    <col min="1808" max="1808" width="2.8515625" style="34" customWidth="1"/>
    <col min="1809" max="1809" width="2.00390625" style="34" customWidth="1"/>
    <col min="1810" max="1810" width="13.57421875" style="34" customWidth="1"/>
    <col min="1811" max="1811" width="0.5625" style="34" customWidth="1"/>
    <col min="1812" max="2048" width="9.140625" style="34" customWidth="1"/>
    <col min="2049" max="2049" width="2.421875" style="34" customWidth="1"/>
    <col min="2050" max="2050" width="1.8515625" style="34" customWidth="1"/>
    <col min="2051" max="2051" width="2.7109375" style="34" customWidth="1"/>
    <col min="2052" max="2052" width="6.8515625" style="34" customWidth="1"/>
    <col min="2053" max="2053" width="13.57421875" style="34" customWidth="1"/>
    <col min="2054" max="2054" width="0.5625" style="34" customWidth="1"/>
    <col min="2055" max="2055" width="2.57421875" style="34" customWidth="1"/>
    <col min="2056" max="2056" width="2.7109375" style="34" customWidth="1"/>
    <col min="2057" max="2057" width="9.7109375" style="34" customWidth="1"/>
    <col min="2058" max="2058" width="13.57421875" style="34" customWidth="1"/>
    <col min="2059" max="2059" width="0.71875" style="34" customWidth="1"/>
    <col min="2060" max="2060" width="2.421875" style="34" customWidth="1"/>
    <col min="2061" max="2061" width="2.8515625" style="34" customWidth="1"/>
    <col min="2062" max="2062" width="2.00390625" style="34" customWidth="1"/>
    <col min="2063" max="2063" width="12.7109375" style="34" customWidth="1"/>
    <col min="2064" max="2064" width="2.8515625" style="34" customWidth="1"/>
    <col min="2065" max="2065" width="2.00390625" style="34" customWidth="1"/>
    <col min="2066" max="2066" width="13.57421875" style="34" customWidth="1"/>
    <col min="2067" max="2067" width="0.5625" style="34" customWidth="1"/>
    <col min="2068" max="2304" width="9.140625" style="34" customWidth="1"/>
    <col min="2305" max="2305" width="2.421875" style="34" customWidth="1"/>
    <col min="2306" max="2306" width="1.8515625" style="34" customWidth="1"/>
    <col min="2307" max="2307" width="2.7109375" style="34" customWidth="1"/>
    <col min="2308" max="2308" width="6.8515625" style="34" customWidth="1"/>
    <col min="2309" max="2309" width="13.57421875" style="34" customWidth="1"/>
    <col min="2310" max="2310" width="0.5625" style="34" customWidth="1"/>
    <col min="2311" max="2311" width="2.57421875" style="34" customWidth="1"/>
    <col min="2312" max="2312" width="2.7109375" style="34" customWidth="1"/>
    <col min="2313" max="2313" width="9.7109375" style="34" customWidth="1"/>
    <col min="2314" max="2314" width="13.57421875" style="34" customWidth="1"/>
    <col min="2315" max="2315" width="0.71875" style="34" customWidth="1"/>
    <col min="2316" max="2316" width="2.421875" style="34" customWidth="1"/>
    <col min="2317" max="2317" width="2.8515625" style="34" customWidth="1"/>
    <col min="2318" max="2318" width="2.00390625" style="34" customWidth="1"/>
    <col min="2319" max="2319" width="12.7109375" style="34" customWidth="1"/>
    <col min="2320" max="2320" width="2.8515625" style="34" customWidth="1"/>
    <col min="2321" max="2321" width="2.00390625" style="34" customWidth="1"/>
    <col min="2322" max="2322" width="13.57421875" style="34" customWidth="1"/>
    <col min="2323" max="2323" width="0.5625" style="34" customWidth="1"/>
    <col min="2324" max="2560" width="9.140625" style="34" customWidth="1"/>
    <col min="2561" max="2561" width="2.421875" style="34" customWidth="1"/>
    <col min="2562" max="2562" width="1.8515625" style="34" customWidth="1"/>
    <col min="2563" max="2563" width="2.7109375" style="34" customWidth="1"/>
    <col min="2564" max="2564" width="6.8515625" style="34" customWidth="1"/>
    <col min="2565" max="2565" width="13.57421875" style="34" customWidth="1"/>
    <col min="2566" max="2566" width="0.5625" style="34" customWidth="1"/>
    <col min="2567" max="2567" width="2.57421875" style="34" customWidth="1"/>
    <col min="2568" max="2568" width="2.7109375" style="34" customWidth="1"/>
    <col min="2569" max="2569" width="9.7109375" style="34" customWidth="1"/>
    <col min="2570" max="2570" width="13.57421875" style="34" customWidth="1"/>
    <col min="2571" max="2571" width="0.71875" style="34" customWidth="1"/>
    <col min="2572" max="2572" width="2.421875" style="34" customWidth="1"/>
    <col min="2573" max="2573" width="2.8515625" style="34" customWidth="1"/>
    <col min="2574" max="2574" width="2.00390625" style="34" customWidth="1"/>
    <col min="2575" max="2575" width="12.7109375" style="34" customWidth="1"/>
    <col min="2576" max="2576" width="2.8515625" style="34" customWidth="1"/>
    <col min="2577" max="2577" width="2.00390625" style="34" customWidth="1"/>
    <col min="2578" max="2578" width="13.57421875" style="34" customWidth="1"/>
    <col min="2579" max="2579" width="0.5625" style="34" customWidth="1"/>
    <col min="2580" max="2816" width="9.140625" style="34" customWidth="1"/>
    <col min="2817" max="2817" width="2.421875" style="34" customWidth="1"/>
    <col min="2818" max="2818" width="1.8515625" style="34" customWidth="1"/>
    <col min="2819" max="2819" width="2.7109375" style="34" customWidth="1"/>
    <col min="2820" max="2820" width="6.8515625" style="34" customWidth="1"/>
    <col min="2821" max="2821" width="13.57421875" style="34" customWidth="1"/>
    <col min="2822" max="2822" width="0.5625" style="34" customWidth="1"/>
    <col min="2823" max="2823" width="2.57421875" style="34" customWidth="1"/>
    <col min="2824" max="2824" width="2.7109375" style="34" customWidth="1"/>
    <col min="2825" max="2825" width="9.7109375" style="34" customWidth="1"/>
    <col min="2826" max="2826" width="13.57421875" style="34" customWidth="1"/>
    <col min="2827" max="2827" width="0.71875" style="34" customWidth="1"/>
    <col min="2828" max="2828" width="2.421875" style="34" customWidth="1"/>
    <col min="2829" max="2829" width="2.8515625" style="34" customWidth="1"/>
    <col min="2830" max="2830" width="2.00390625" style="34" customWidth="1"/>
    <col min="2831" max="2831" width="12.7109375" style="34" customWidth="1"/>
    <col min="2832" max="2832" width="2.8515625" style="34" customWidth="1"/>
    <col min="2833" max="2833" width="2.00390625" style="34" customWidth="1"/>
    <col min="2834" max="2834" width="13.57421875" style="34" customWidth="1"/>
    <col min="2835" max="2835" width="0.5625" style="34" customWidth="1"/>
    <col min="2836" max="3072" width="9.140625" style="34" customWidth="1"/>
    <col min="3073" max="3073" width="2.421875" style="34" customWidth="1"/>
    <col min="3074" max="3074" width="1.8515625" style="34" customWidth="1"/>
    <col min="3075" max="3075" width="2.7109375" style="34" customWidth="1"/>
    <col min="3076" max="3076" width="6.8515625" style="34" customWidth="1"/>
    <col min="3077" max="3077" width="13.57421875" style="34" customWidth="1"/>
    <col min="3078" max="3078" width="0.5625" style="34" customWidth="1"/>
    <col min="3079" max="3079" width="2.57421875" style="34" customWidth="1"/>
    <col min="3080" max="3080" width="2.7109375" style="34" customWidth="1"/>
    <col min="3081" max="3081" width="9.7109375" style="34" customWidth="1"/>
    <col min="3082" max="3082" width="13.57421875" style="34" customWidth="1"/>
    <col min="3083" max="3083" width="0.71875" style="34" customWidth="1"/>
    <col min="3084" max="3084" width="2.421875" style="34" customWidth="1"/>
    <col min="3085" max="3085" width="2.8515625" style="34" customWidth="1"/>
    <col min="3086" max="3086" width="2.00390625" style="34" customWidth="1"/>
    <col min="3087" max="3087" width="12.7109375" style="34" customWidth="1"/>
    <col min="3088" max="3088" width="2.8515625" style="34" customWidth="1"/>
    <col min="3089" max="3089" width="2.00390625" style="34" customWidth="1"/>
    <col min="3090" max="3090" width="13.57421875" style="34" customWidth="1"/>
    <col min="3091" max="3091" width="0.5625" style="34" customWidth="1"/>
    <col min="3092" max="3328" width="9.140625" style="34" customWidth="1"/>
    <col min="3329" max="3329" width="2.421875" style="34" customWidth="1"/>
    <col min="3330" max="3330" width="1.8515625" style="34" customWidth="1"/>
    <col min="3331" max="3331" width="2.7109375" style="34" customWidth="1"/>
    <col min="3332" max="3332" width="6.8515625" style="34" customWidth="1"/>
    <col min="3333" max="3333" width="13.57421875" style="34" customWidth="1"/>
    <col min="3334" max="3334" width="0.5625" style="34" customWidth="1"/>
    <col min="3335" max="3335" width="2.57421875" style="34" customWidth="1"/>
    <col min="3336" max="3336" width="2.7109375" style="34" customWidth="1"/>
    <col min="3337" max="3337" width="9.7109375" style="34" customWidth="1"/>
    <col min="3338" max="3338" width="13.57421875" style="34" customWidth="1"/>
    <col min="3339" max="3339" width="0.71875" style="34" customWidth="1"/>
    <col min="3340" max="3340" width="2.421875" style="34" customWidth="1"/>
    <col min="3341" max="3341" width="2.8515625" style="34" customWidth="1"/>
    <col min="3342" max="3342" width="2.00390625" style="34" customWidth="1"/>
    <col min="3343" max="3343" width="12.7109375" style="34" customWidth="1"/>
    <col min="3344" max="3344" width="2.8515625" style="34" customWidth="1"/>
    <col min="3345" max="3345" width="2.00390625" style="34" customWidth="1"/>
    <col min="3346" max="3346" width="13.57421875" style="34" customWidth="1"/>
    <col min="3347" max="3347" width="0.5625" style="34" customWidth="1"/>
    <col min="3348" max="3584" width="9.140625" style="34" customWidth="1"/>
    <col min="3585" max="3585" width="2.421875" style="34" customWidth="1"/>
    <col min="3586" max="3586" width="1.8515625" style="34" customWidth="1"/>
    <col min="3587" max="3587" width="2.7109375" style="34" customWidth="1"/>
    <col min="3588" max="3588" width="6.8515625" style="34" customWidth="1"/>
    <col min="3589" max="3589" width="13.57421875" style="34" customWidth="1"/>
    <col min="3590" max="3590" width="0.5625" style="34" customWidth="1"/>
    <col min="3591" max="3591" width="2.57421875" style="34" customWidth="1"/>
    <col min="3592" max="3592" width="2.7109375" style="34" customWidth="1"/>
    <col min="3593" max="3593" width="9.7109375" style="34" customWidth="1"/>
    <col min="3594" max="3594" width="13.57421875" style="34" customWidth="1"/>
    <col min="3595" max="3595" width="0.71875" style="34" customWidth="1"/>
    <col min="3596" max="3596" width="2.421875" style="34" customWidth="1"/>
    <col min="3597" max="3597" width="2.8515625" style="34" customWidth="1"/>
    <col min="3598" max="3598" width="2.00390625" style="34" customWidth="1"/>
    <col min="3599" max="3599" width="12.7109375" style="34" customWidth="1"/>
    <col min="3600" max="3600" width="2.8515625" style="34" customWidth="1"/>
    <col min="3601" max="3601" width="2.00390625" style="34" customWidth="1"/>
    <col min="3602" max="3602" width="13.57421875" style="34" customWidth="1"/>
    <col min="3603" max="3603" width="0.5625" style="34" customWidth="1"/>
    <col min="3604" max="3840" width="9.140625" style="34" customWidth="1"/>
    <col min="3841" max="3841" width="2.421875" style="34" customWidth="1"/>
    <col min="3842" max="3842" width="1.8515625" style="34" customWidth="1"/>
    <col min="3843" max="3843" width="2.7109375" style="34" customWidth="1"/>
    <col min="3844" max="3844" width="6.8515625" style="34" customWidth="1"/>
    <col min="3845" max="3845" width="13.57421875" style="34" customWidth="1"/>
    <col min="3846" max="3846" width="0.5625" style="34" customWidth="1"/>
    <col min="3847" max="3847" width="2.57421875" style="34" customWidth="1"/>
    <col min="3848" max="3848" width="2.7109375" style="34" customWidth="1"/>
    <col min="3849" max="3849" width="9.7109375" style="34" customWidth="1"/>
    <col min="3850" max="3850" width="13.57421875" style="34" customWidth="1"/>
    <col min="3851" max="3851" width="0.71875" style="34" customWidth="1"/>
    <col min="3852" max="3852" width="2.421875" style="34" customWidth="1"/>
    <col min="3853" max="3853" width="2.8515625" style="34" customWidth="1"/>
    <col min="3854" max="3854" width="2.00390625" style="34" customWidth="1"/>
    <col min="3855" max="3855" width="12.7109375" style="34" customWidth="1"/>
    <col min="3856" max="3856" width="2.8515625" style="34" customWidth="1"/>
    <col min="3857" max="3857" width="2.00390625" style="34" customWidth="1"/>
    <col min="3858" max="3858" width="13.57421875" style="34" customWidth="1"/>
    <col min="3859" max="3859" width="0.5625" style="34" customWidth="1"/>
    <col min="3860" max="4096" width="9.140625" style="34" customWidth="1"/>
    <col min="4097" max="4097" width="2.421875" style="34" customWidth="1"/>
    <col min="4098" max="4098" width="1.8515625" style="34" customWidth="1"/>
    <col min="4099" max="4099" width="2.7109375" style="34" customWidth="1"/>
    <col min="4100" max="4100" width="6.8515625" style="34" customWidth="1"/>
    <col min="4101" max="4101" width="13.57421875" style="34" customWidth="1"/>
    <col min="4102" max="4102" width="0.5625" style="34" customWidth="1"/>
    <col min="4103" max="4103" width="2.57421875" style="34" customWidth="1"/>
    <col min="4104" max="4104" width="2.7109375" style="34" customWidth="1"/>
    <col min="4105" max="4105" width="9.7109375" style="34" customWidth="1"/>
    <col min="4106" max="4106" width="13.57421875" style="34" customWidth="1"/>
    <col min="4107" max="4107" width="0.71875" style="34" customWidth="1"/>
    <col min="4108" max="4108" width="2.421875" style="34" customWidth="1"/>
    <col min="4109" max="4109" width="2.8515625" style="34" customWidth="1"/>
    <col min="4110" max="4110" width="2.00390625" style="34" customWidth="1"/>
    <col min="4111" max="4111" width="12.7109375" style="34" customWidth="1"/>
    <col min="4112" max="4112" width="2.8515625" style="34" customWidth="1"/>
    <col min="4113" max="4113" width="2.00390625" style="34" customWidth="1"/>
    <col min="4114" max="4114" width="13.57421875" style="34" customWidth="1"/>
    <col min="4115" max="4115" width="0.5625" style="34" customWidth="1"/>
    <col min="4116" max="4352" width="9.140625" style="34" customWidth="1"/>
    <col min="4353" max="4353" width="2.421875" style="34" customWidth="1"/>
    <col min="4354" max="4354" width="1.8515625" style="34" customWidth="1"/>
    <col min="4355" max="4355" width="2.7109375" style="34" customWidth="1"/>
    <col min="4356" max="4356" width="6.8515625" style="34" customWidth="1"/>
    <col min="4357" max="4357" width="13.57421875" style="34" customWidth="1"/>
    <col min="4358" max="4358" width="0.5625" style="34" customWidth="1"/>
    <col min="4359" max="4359" width="2.57421875" style="34" customWidth="1"/>
    <col min="4360" max="4360" width="2.7109375" style="34" customWidth="1"/>
    <col min="4361" max="4361" width="9.7109375" style="34" customWidth="1"/>
    <col min="4362" max="4362" width="13.57421875" style="34" customWidth="1"/>
    <col min="4363" max="4363" width="0.71875" style="34" customWidth="1"/>
    <col min="4364" max="4364" width="2.421875" style="34" customWidth="1"/>
    <col min="4365" max="4365" width="2.8515625" style="34" customWidth="1"/>
    <col min="4366" max="4366" width="2.00390625" style="34" customWidth="1"/>
    <col min="4367" max="4367" width="12.7109375" style="34" customWidth="1"/>
    <col min="4368" max="4368" width="2.8515625" style="34" customWidth="1"/>
    <col min="4369" max="4369" width="2.00390625" style="34" customWidth="1"/>
    <col min="4370" max="4370" width="13.57421875" style="34" customWidth="1"/>
    <col min="4371" max="4371" width="0.5625" style="34" customWidth="1"/>
    <col min="4372" max="4608" width="9.140625" style="34" customWidth="1"/>
    <col min="4609" max="4609" width="2.421875" style="34" customWidth="1"/>
    <col min="4610" max="4610" width="1.8515625" style="34" customWidth="1"/>
    <col min="4611" max="4611" width="2.7109375" style="34" customWidth="1"/>
    <col min="4612" max="4612" width="6.8515625" style="34" customWidth="1"/>
    <col min="4613" max="4613" width="13.57421875" style="34" customWidth="1"/>
    <col min="4614" max="4614" width="0.5625" style="34" customWidth="1"/>
    <col min="4615" max="4615" width="2.57421875" style="34" customWidth="1"/>
    <col min="4616" max="4616" width="2.7109375" style="34" customWidth="1"/>
    <col min="4617" max="4617" width="9.7109375" style="34" customWidth="1"/>
    <col min="4618" max="4618" width="13.57421875" style="34" customWidth="1"/>
    <col min="4619" max="4619" width="0.71875" style="34" customWidth="1"/>
    <col min="4620" max="4620" width="2.421875" style="34" customWidth="1"/>
    <col min="4621" max="4621" width="2.8515625" style="34" customWidth="1"/>
    <col min="4622" max="4622" width="2.00390625" style="34" customWidth="1"/>
    <col min="4623" max="4623" width="12.7109375" style="34" customWidth="1"/>
    <col min="4624" max="4624" width="2.8515625" style="34" customWidth="1"/>
    <col min="4625" max="4625" width="2.00390625" style="34" customWidth="1"/>
    <col min="4626" max="4626" width="13.57421875" style="34" customWidth="1"/>
    <col min="4627" max="4627" width="0.5625" style="34" customWidth="1"/>
    <col min="4628" max="4864" width="9.140625" style="34" customWidth="1"/>
    <col min="4865" max="4865" width="2.421875" style="34" customWidth="1"/>
    <col min="4866" max="4866" width="1.8515625" style="34" customWidth="1"/>
    <col min="4867" max="4867" width="2.7109375" style="34" customWidth="1"/>
    <col min="4868" max="4868" width="6.8515625" style="34" customWidth="1"/>
    <col min="4869" max="4869" width="13.57421875" style="34" customWidth="1"/>
    <col min="4870" max="4870" width="0.5625" style="34" customWidth="1"/>
    <col min="4871" max="4871" width="2.57421875" style="34" customWidth="1"/>
    <col min="4872" max="4872" width="2.7109375" style="34" customWidth="1"/>
    <col min="4873" max="4873" width="9.7109375" style="34" customWidth="1"/>
    <col min="4874" max="4874" width="13.57421875" style="34" customWidth="1"/>
    <col min="4875" max="4875" width="0.71875" style="34" customWidth="1"/>
    <col min="4876" max="4876" width="2.421875" style="34" customWidth="1"/>
    <col min="4877" max="4877" width="2.8515625" style="34" customWidth="1"/>
    <col min="4878" max="4878" width="2.00390625" style="34" customWidth="1"/>
    <col min="4879" max="4879" width="12.7109375" style="34" customWidth="1"/>
    <col min="4880" max="4880" width="2.8515625" style="34" customWidth="1"/>
    <col min="4881" max="4881" width="2.00390625" style="34" customWidth="1"/>
    <col min="4882" max="4882" width="13.57421875" style="34" customWidth="1"/>
    <col min="4883" max="4883" width="0.5625" style="34" customWidth="1"/>
    <col min="4884" max="5120" width="9.140625" style="34" customWidth="1"/>
    <col min="5121" max="5121" width="2.421875" style="34" customWidth="1"/>
    <col min="5122" max="5122" width="1.8515625" style="34" customWidth="1"/>
    <col min="5123" max="5123" width="2.7109375" style="34" customWidth="1"/>
    <col min="5124" max="5124" width="6.8515625" style="34" customWidth="1"/>
    <col min="5125" max="5125" width="13.57421875" style="34" customWidth="1"/>
    <col min="5126" max="5126" width="0.5625" style="34" customWidth="1"/>
    <col min="5127" max="5127" width="2.57421875" style="34" customWidth="1"/>
    <col min="5128" max="5128" width="2.7109375" style="34" customWidth="1"/>
    <col min="5129" max="5129" width="9.7109375" style="34" customWidth="1"/>
    <col min="5130" max="5130" width="13.57421875" style="34" customWidth="1"/>
    <col min="5131" max="5131" width="0.71875" style="34" customWidth="1"/>
    <col min="5132" max="5132" width="2.421875" style="34" customWidth="1"/>
    <col min="5133" max="5133" width="2.8515625" style="34" customWidth="1"/>
    <col min="5134" max="5134" width="2.00390625" style="34" customWidth="1"/>
    <col min="5135" max="5135" width="12.7109375" style="34" customWidth="1"/>
    <col min="5136" max="5136" width="2.8515625" style="34" customWidth="1"/>
    <col min="5137" max="5137" width="2.00390625" style="34" customWidth="1"/>
    <col min="5138" max="5138" width="13.57421875" style="34" customWidth="1"/>
    <col min="5139" max="5139" width="0.5625" style="34" customWidth="1"/>
    <col min="5140" max="5376" width="9.140625" style="34" customWidth="1"/>
    <col min="5377" max="5377" width="2.421875" style="34" customWidth="1"/>
    <col min="5378" max="5378" width="1.8515625" style="34" customWidth="1"/>
    <col min="5379" max="5379" width="2.7109375" style="34" customWidth="1"/>
    <col min="5380" max="5380" width="6.8515625" style="34" customWidth="1"/>
    <col min="5381" max="5381" width="13.57421875" style="34" customWidth="1"/>
    <col min="5382" max="5382" width="0.5625" style="34" customWidth="1"/>
    <col min="5383" max="5383" width="2.57421875" style="34" customWidth="1"/>
    <col min="5384" max="5384" width="2.7109375" style="34" customWidth="1"/>
    <col min="5385" max="5385" width="9.7109375" style="34" customWidth="1"/>
    <col min="5386" max="5386" width="13.57421875" style="34" customWidth="1"/>
    <col min="5387" max="5387" width="0.71875" style="34" customWidth="1"/>
    <col min="5388" max="5388" width="2.421875" style="34" customWidth="1"/>
    <col min="5389" max="5389" width="2.8515625" style="34" customWidth="1"/>
    <col min="5390" max="5390" width="2.00390625" style="34" customWidth="1"/>
    <col min="5391" max="5391" width="12.7109375" style="34" customWidth="1"/>
    <col min="5392" max="5392" width="2.8515625" style="34" customWidth="1"/>
    <col min="5393" max="5393" width="2.00390625" style="34" customWidth="1"/>
    <col min="5394" max="5394" width="13.57421875" style="34" customWidth="1"/>
    <col min="5395" max="5395" width="0.5625" style="34" customWidth="1"/>
    <col min="5396" max="5632" width="9.140625" style="34" customWidth="1"/>
    <col min="5633" max="5633" width="2.421875" style="34" customWidth="1"/>
    <col min="5634" max="5634" width="1.8515625" style="34" customWidth="1"/>
    <col min="5635" max="5635" width="2.7109375" style="34" customWidth="1"/>
    <col min="5636" max="5636" width="6.8515625" style="34" customWidth="1"/>
    <col min="5637" max="5637" width="13.57421875" style="34" customWidth="1"/>
    <col min="5638" max="5638" width="0.5625" style="34" customWidth="1"/>
    <col min="5639" max="5639" width="2.57421875" style="34" customWidth="1"/>
    <col min="5640" max="5640" width="2.7109375" style="34" customWidth="1"/>
    <col min="5641" max="5641" width="9.7109375" style="34" customWidth="1"/>
    <col min="5642" max="5642" width="13.57421875" style="34" customWidth="1"/>
    <col min="5643" max="5643" width="0.71875" style="34" customWidth="1"/>
    <col min="5644" max="5644" width="2.421875" style="34" customWidth="1"/>
    <col min="5645" max="5645" width="2.8515625" style="34" customWidth="1"/>
    <col min="5646" max="5646" width="2.00390625" style="34" customWidth="1"/>
    <col min="5647" max="5647" width="12.7109375" style="34" customWidth="1"/>
    <col min="5648" max="5648" width="2.8515625" style="34" customWidth="1"/>
    <col min="5649" max="5649" width="2.00390625" style="34" customWidth="1"/>
    <col min="5650" max="5650" width="13.57421875" style="34" customWidth="1"/>
    <col min="5651" max="5651" width="0.5625" style="34" customWidth="1"/>
    <col min="5652" max="5888" width="9.140625" style="34" customWidth="1"/>
    <col min="5889" max="5889" width="2.421875" style="34" customWidth="1"/>
    <col min="5890" max="5890" width="1.8515625" style="34" customWidth="1"/>
    <col min="5891" max="5891" width="2.7109375" style="34" customWidth="1"/>
    <col min="5892" max="5892" width="6.8515625" style="34" customWidth="1"/>
    <col min="5893" max="5893" width="13.57421875" style="34" customWidth="1"/>
    <col min="5894" max="5894" width="0.5625" style="34" customWidth="1"/>
    <col min="5895" max="5895" width="2.57421875" style="34" customWidth="1"/>
    <col min="5896" max="5896" width="2.7109375" style="34" customWidth="1"/>
    <col min="5897" max="5897" width="9.7109375" style="34" customWidth="1"/>
    <col min="5898" max="5898" width="13.57421875" style="34" customWidth="1"/>
    <col min="5899" max="5899" width="0.71875" style="34" customWidth="1"/>
    <col min="5900" max="5900" width="2.421875" style="34" customWidth="1"/>
    <col min="5901" max="5901" width="2.8515625" style="34" customWidth="1"/>
    <col min="5902" max="5902" width="2.00390625" style="34" customWidth="1"/>
    <col min="5903" max="5903" width="12.7109375" style="34" customWidth="1"/>
    <col min="5904" max="5904" width="2.8515625" style="34" customWidth="1"/>
    <col min="5905" max="5905" width="2.00390625" style="34" customWidth="1"/>
    <col min="5906" max="5906" width="13.57421875" style="34" customWidth="1"/>
    <col min="5907" max="5907" width="0.5625" style="34" customWidth="1"/>
    <col min="5908" max="6144" width="9.140625" style="34" customWidth="1"/>
    <col min="6145" max="6145" width="2.421875" style="34" customWidth="1"/>
    <col min="6146" max="6146" width="1.8515625" style="34" customWidth="1"/>
    <col min="6147" max="6147" width="2.7109375" style="34" customWidth="1"/>
    <col min="6148" max="6148" width="6.8515625" style="34" customWidth="1"/>
    <col min="6149" max="6149" width="13.57421875" style="34" customWidth="1"/>
    <col min="6150" max="6150" width="0.5625" style="34" customWidth="1"/>
    <col min="6151" max="6151" width="2.57421875" style="34" customWidth="1"/>
    <col min="6152" max="6152" width="2.7109375" style="34" customWidth="1"/>
    <col min="6153" max="6153" width="9.7109375" style="34" customWidth="1"/>
    <col min="6154" max="6154" width="13.57421875" style="34" customWidth="1"/>
    <col min="6155" max="6155" width="0.71875" style="34" customWidth="1"/>
    <col min="6156" max="6156" width="2.421875" style="34" customWidth="1"/>
    <col min="6157" max="6157" width="2.8515625" style="34" customWidth="1"/>
    <col min="6158" max="6158" width="2.00390625" style="34" customWidth="1"/>
    <col min="6159" max="6159" width="12.7109375" style="34" customWidth="1"/>
    <col min="6160" max="6160" width="2.8515625" style="34" customWidth="1"/>
    <col min="6161" max="6161" width="2.00390625" style="34" customWidth="1"/>
    <col min="6162" max="6162" width="13.57421875" style="34" customWidth="1"/>
    <col min="6163" max="6163" width="0.5625" style="34" customWidth="1"/>
    <col min="6164" max="6400" width="9.140625" style="34" customWidth="1"/>
    <col min="6401" max="6401" width="2.421875" style="34" customWidth="1"/>
    <col min="6402" max="6402" width="1.8515625" style="34" customWidth="1"/>
    <col min="6403" max="6403" width="2.7109375" style="34" customWidth="1"/>
    <col min="6404" max="6404" width="6.8515625" style="34" customWidth="1"/>
    <col min="6405" max="6405" width="13.57421875" style="34" customWidth="1"/>
    <col min="6406" max="6406" width="0.5625" style="34" customWidth="1"/>
    <col min="6407" max="6407" width="2.57421875" style="34" customWidth="1"/>
    <col min="6408" max="6408" width="2.7109375" style="34" customWidth="1"/>
    <col min="6409" max="6409" width="9.7109375" style="34" customWidth="1"/>
    <col min="6410" max="6410" width="13.57421875" style="34" customWidth="1"/>
    <col min="6411" max="6411" width="0.71875" style="34" customWidth="1"/>
    <col min="6412" max="6412" width="2.421875" style="34" customWidth="1"/>
    <col min="6413" max="6413" width="2.8515625" style="34" customWidth="1"/>
    <col min="6414" max="6414" width="2.00390625" style="34" customWidth="1"/>
    <col min="6415" max="6415" width="12.7109375" style="34" customWidth="1"/>
    <col min="6416" max="6416" width="2.8515625" style="34" customWidth="1"/>
    <col min="6417" max="6417" width="2.00390625" style="34" customWidth="1"/>
    <col min="6418" max="6418" width="13.57421875" style="34" customWidth="1"/>
    <col min="6419" max="6419" width="0.5625" style="34" customWidth="1"/>
    <col min="6420" max="6656" width="9.140625" style="34" customWidth="1"/>
    <col min="6657" max="6657" width="2.421875" style="34" customWidth="1"/>
    <col min="6658" max="6658" width="1.8515625" style="34" customWidth="1"/>
    <col min="6659" max="6659" width="2.7109375" style="34" customWidth="1"/>
    <col min="6660" max="6660" width="6.8515625" style="34" customWidth="1"/>
    <col min="6661" max="6661" width="13.57421875" style="34" customWidth="1"/>
    <col min="6662" max="6662" width="0.5625" style="34" customWidth="1"/>
    <col min="6663" max="6663" width="2.57421875" style="34" customWidth="1"/>
    <col min="6664" max="6664" width="2.7109375" style="34" customWidth="1"/>
    <col min="6665" max="6665" width="9.7109375" style="34" customWidth="1"/>
    <col min="6666" max="6666" width="13.57421875" style="34" customWidth="1"/>
    <col min="6667" max="6667" width="0.71875" style="34" customWidth="1"/>
    <col min="6668" max="6668" width="2.421875" style="34" customWidth="1"/>
    <col min="6669" max="6669" width="2.8515625" style="34" customWidth="1"/>
    <col min="6670" max="6670" width="2.00390625" style="34" customWidth="1"/>
    <col min="6671" max="6671" width="12.7109375" style="34" customWidth="1"/>
    <col min="6672" max="6672" width="2.8515625" style="34" customWidth="1"/>
    <col min="6673" max="6673" width="2.00390625" style="34" customWidth="1"/>
    <col min="6674" max="6674" width="13.57421875" style="34" customWidth="1"/>
    <col min="6675" max="6675" width="0.5625" style="34" customWidth="1"/>
    <col min="6676" max="6912" width="9.140625" style="34" customWidth="1"/>
    <col min="6913" max="6913" width="2.421875" style="34" customWidth="1"/>
    <col min="6914" max="6914" width="1.8515625" style="34" customWidth="1"/>
    <col min="6915" max="6915" width="2.7109375" style="34" customWidth="1"/>
    <col min="6916" max="6916" width="6.8515625" style="34" customWidth="1"/>
    <col min="6917" max="6917" width="13.57421875" style="34" customWidth="1"/>
    <col min="6918" max="6918" width="0.5625" style="34" customWidth="1"/>
    <col min="6919" max="6919" width="2.57421875" style="34" customWidth="1"/>
    <col min="6920" max="6920" width="2.7109375" style="34" customWidth="1"/>
    <col min="6921" max="6921" width="9.7109375" style="34" customWidth="1"/>
    <col min="6922" max="6922" width="13.57421875" style="34" customWidth="1"/>
    <col min="6923" max="6923" width="0.71875" style="34" customWidth="1"/>
    <col min="6924" max="6924" width="2.421875" style="34" customWidth="1"/>
    <col min="6925" max="6925" width="2.8515625" style="34" customWidth="1"/>
    <col min="6926" max="6926" width="2.00390625" style="34" customWidth="1"/>
    <col min="6927" max="6927" width="12.7109375" style="34" customWidth="1"/>
    <col min="6928" max="6928" width="2.8515625" style="34" customWidth="1"/>
    <col min="6929" max="6929" width="2.00390625" style="34" customWidth="1"/>
    <col min="6930" max="6930" width="13.57421875" style="34" customWidth="1"/>
    <col min="6931" max="6931" width="0.5625" style="34" customWidth="1"/>
    <col min="6932" max="7168" width="9.140625" style="34" customWidth="1"/>
    <col min="7169" max="7169" width="2.421875" style="34" customWidth="1"/>
    <col min="7170" max="7170" width="1.8515625" style="34" customWidth="1"/>
    <col min="7171" max="7171" width="2.7109375" style="34" customWidth="1"/>
    <col min="7172" max="7172" width="6.8515625" style="34" customWidth="1"/>
    <col min="7173" max="7173" width="13.57421875" style="34" customWidth="1"/>
    <col min="7174" max="7174" width="0.5625" style="34" customWidth="1"/>
    <col min="7175" max="7175" width="2.57421875" style="34" customWidth="1"/>
    <col min="7176" max="7176" width="2.7109375" style="34" customWidth="1"/>
    <col min="7177" max="7177" width="9.7109375" style="34" customWidth="1"/>
    <col min="7178" max="7178" width="13.57421875" style="34" customWidth="1"/>
    <col min="7179" max="7179" width="0.71875" style="34" customWidth="1"/>
    <col min="7180" max="7180" width="2.421875" style="34" customWidth="1"/>
    <col min="7181" max="7181" width="2.8515625" style="34" customWidth="1"/>
    <col min="7182" max="7182" width="2.00390625" style="34" customWidth="1"/>
    <col min="7183" max="7183" width="12.7109375" style="34" customWidth="1"/>
    <col min="7184" max="7184" width="2.8515625" style="34" customWidth="1"/>
    <col min="7185" max="7185" width="2.00390625" style="34" customWidth="1"/>
    <col min="7186" max="7186" width="13.57421875" style="34" customWidth="1"/>
    <col min="7187" max="7187" width="0.5625" style="34" customWidth="1"/>
    <col min="7188" max="7424" width="9.140625" style="34" customWidth="1"/>
    <col min="7425" max="7425" width="2.421875" style="34" customWidth="1"/>
    <col min="7426" max="7426" width="1.8515625" style="34" customWidth="1"/>
    <col min="7427" max="7427" width="2.7109375" style="34" customWidth="1"/>
    <col min="7428" max="7428" width="6.8515625" style="34" customWidth="1"/>
    <col min="7429" max="7429" width="13.57421875" style="34" customWidth="1"/>
    <col min="7430" max="7430" width="0.5625" style="34" customWidth="1"/>
    <col min="7431" max="7431" width="2.57421875" style="34" customWidth="1"/>
    <col min="7432" max="7432" width="2.7109375" style="34" customWidth="1"/>
    <col min="7433" max="7433" width="9.7109375" style="34" customWidth="1"/>
    <col min="7434" max="7434" width="13.57421875" style="34" customWidth="1"/>
    <col min="7435" max="7435" width="0.71875" style="34" customWidth="1"/>
    <col min="7436" max="7436" width="2.421875" style="34" customWidth="1"/>
    <col min="7437" max="7437" width="2.8515625" style="34" customWidth="1"/>
    <col min="7438" max="7438" width="2.00390625" style="34" customWidth="1"/>
    <col min="7439" max="7439" width="12.7109375" style="34" customWidth="1"/>
    <col min="7440" max="7440" width="2.8515625" style="34" customWidth="1"/>
    <col min="7441" max="7441" width="2.00390625" style="34" customWidth="1"/>
    <col min="7442" max="7442" width="13.57421875" style="34" customWidth="1"/>
    <col min="7443" max="7443" width="0.5625" style="34" customWidth="1"/>
    <col min="7444" max="7680" width="9.140625" style="34" customWidth="1"/>
    <col min="7681" max="7681" width="2.421875" style="34" customWidth="1"/>
    <col min="7682" max="7682" width="1.8515625" style="34" customWidth="1"/>
    <col min="7683" max="7683" width="2.7109375" style="34" customWidth="1"/>
    <col min="7684" max="7684" width="6.8515625" style="34" customWidth="1"/>
    <col min="7685" max="7685" width="13.57421875" style="34" customWidth="1"/>
    <col min="7686" max="7686" width="0.5625" style="34" customWidth="1"/>
    <col min="7687" max="7687" width="2.57421875" style="34" customWidth="1"/>
    <col min="7688" max="7688" width="2.7109375" style="34" customWidth="1"/>
    <col min="7689" max="7689" width="9.7109375" style="34" customWidth="1"/>
    <col min="7690" max="7690" width="13.57421875" style="34" customWidth="1"/>
    <col min="7691" max="7691" width="0.71875" style="34" customWidth="1"/>
    <col min="7692" max="7692" width="2.421875" style="34" customWidth="1"/>
    <col min="7693" max="7693" width="2.8515625" style="34" customWidth="1"/>
    <col min="7694" max="7694" width="2.00390625" style="34" customWidth="1"/>
    <col min="7695" max="7695" width="12.7109375" style="34" customWidth="1"/>
    <col min="7696" max="7696" width="2.8515625" style="34" customWidth="1"/>
    <col min="7697" max="7697" width="2.00390625" style="34" customWidth="1"/>
    <col min="7698" max="7698" width="13.57421875" style="34" customWidth="1"/>
    <col min="7699" max="7699" width="0.5625" style="34" customWidth="1"/>
    <col min="7700" max="7936" width="9.140625" style="34" customWidth="1"/>
    <col min="7937" max="7937" width="2.421875" style="34" customWidth="1"/>
    <col min="7938" max="7938" width="1.8515625" style="34" customWidth="1"/>
    <col min="7939" max="7939" width="2.7109375" style="34" customWidth="1"/>
    <col min="7940" max="7940" width="6.8515625" style="34" customWidth="1"/>
    <col min="7941" max="7941" width="13.57421875" style="34" customWidth="1"/>
    <col min="7942" max="7942" width="0.5625" style="34" customWidth="1"/>
    <col min="7943" max="7943" width="2.57421875" style="34" customWidth="1"/>
    <col min="7944" max="7944" width="2.7109375" style="34" customWidth="1"/>
    <col min="7945" max="7945" width="9.7109375" style="34" customWidth="1"/>
    <col min="7946" max="7946" width="13.57421875" style="34" customWidth="1"/>
    <col min="7947" max="7947" width="0.71875" style="34" customWidth="1"/>
    <col min="7948" max="7948" width="2.421875" style="34" customWidth="1"/>
    <col min="7949" max="7949" width="2.8515625" style="34" customWidth="1"/>
    <col min="7950" max="7950" width="2.00390625" style="34" customWidth="1"/>
    <col min="7951" max="7951" width="12.7109375" style="34" customWidth="1"/>
    <col min="7952" max="7952" width="2.8515625" style="34" customWidth="1"/>
    <col min="7953" max="7953" width="2.00390625" style="34" customWidth="1"/>
    <col min="7954" max="7954" width="13.57421875" style="34" customWidth="1"/>
    <col min="7955" max="7955" width="0.5625" style="34" customWidth="1"/>
    <col min="7956" max="8192" width="9.140625" style="34" customWidth="1"/>
    <col min="8193" max="8193" width="2.421875" style="34" customWidth="1"/>
    <col min="8194" max="8194" width="1.8515625" style="34" customWidth="1"/>
    <col min="8195" max="8195" width="2.7109375" style="34" customWidth="1"/>
    <col min="8196" max="8196" width="6.8515625" style="34" customWidth="1"/>
    <col min="8197" max="8197" width="13.57421875" style="34" customWidth="1"/>
    <col min="8198" max="8198" width="0.5625" style="34" customWidth="1"/>
    <col min="8199" max="8199" width="2.57421875" style="34" customWidth="1"/>
    <col min="8200" max="8200" width="2.7109375" style="34" customWidth="1"/>
    <col min="8201" max="8201" width="9.7109375" style="34" customWidth="1"/>
    <col min="8202" max="8202" width="13.57421875" style="34" customWidth="1"/>
    <col min="8203" max="8203" width="0.71875" style="34" customWidth="1"/>
    <col min="8204" max="8204" width="2.421875" style="34" customWidth="1"/>
    <col min="8205" max="8205" width="2.8515625" style="34" customWidth="1"/>
    <col min="8206" max="8206" width="2.00390625" style="34" customWidth="1"/>
    <col min="8207" max="8207" width="12.7109375" style="34" customWidth="1"/>
    <col min="8208" max="8208" width="2.8515625" style="34" customWidth="1"/>
    <col min="8209" max="8209" width="2.00390625" style="34" customWidth="1"/>
    <col min="8210" max="8210" width="13.57421875" style="34" customWidth="1"/>
    <col min="8211" max="8211" width="0.5625" style="34" customWidth="1"/>
    <col min="8212" max="8448" width="9.140625" style="34" customWidth="1"/>
    <col min="8449" max="8449" width="2.421875" style="34" customWidth="1"/>
    <col min="8450" max="8450" width="1.8515625" style="34" customWidth="1"/>
    <col min="8451" max="8451" width="2.7109375" style="34" customWidth="1"/>
    <col min="8452" max="8452" width="6.8515625" style="34" customWidth="1"/>
    <col min="8453" max="8453" width="13.57421875" style="34" customWidth="1"/>
    <col min="8454" max="8454" width="0.5625" style="34" customWidth="1"/>
    <col min="8455" max="8455" width="2.57421875" style="34" customWidth="1"/>
    <col min="8456" max="8456" width="2.7109375" style="34" customWidth="1"/>
    <col min="8457" max="8457" width="9.7109375" style="34" customWidth="1"/>
    <col min="8458" max="8458" width="13.57421875" style="34" customWidth="1"/>
    <col min="8459" max="8459" width="0.71875" style="34" customWidth="1"/>
    <col min="8460" max="8460" width="2.421875" style="34" customWidth="1"/>
    <col min="8461" max="8461" width="2.8515625" style="34" customWidth="1"/>
    <col min="8462" max="8462" width="2.00390625" style="34" customWidth="1"/>
    <col min="8463" max="8463" width="12.7109375" style="34" customWidth="1"/>
    <col min="8464" max="8464" width="2.8515625" style="34" customWidth="1"/>
    <col min="8465" max="8465" width="2.00390625" style="34" customWidth="1"/>
    <col min="8466" max="8466" width="13.57421875" style="34" customWidth="1"/>
    <col min="8467" max="8467" width="0.5625" style="34" customWidth="1"/>
    <col min="8468" max="8704" width="9.140625" style="34" customWidth="1"/>
    <col min="8705" max="8705" width="2.421875" style="34" customWidth="1"/>
    <col min="8706" max="8706" width="1.8515625" style="34" customWidth="1"/>
    <col min="8707" max="8707" width="2.7109375" style="34" customWidth="1"/>
    <col min="8708" max="8708" width="6.8515625" style="34" customWidth="1"/>
    <col min="8709" max="8709" width="13.57421875" style="34" customWidth="1"/>
    <col min="8710" max="8710" width="0.5625" style="34" customWidth="1"/>
    <col min="8711" max="8711" width="2.57421875" style="34" customWidth="1"/>
    <col min="8712" max="8712" width="2.7109375" style="34" customWidth="1"/>
    <col min="8713" max="8713" width="9.7109375" style="34" customWidth="1"/>
    <col min="8714" max="8714" width="13.57421875" style="34" customWidth="1"/>
    <col min="8715" max="8715" width="0.71875" style="34" customWidth="1"/>
    <col min="8716" max="8716" width="2.421875" style="34" customWidth="1"/>
    <col min="8717" max="8717" width="2.8515625" style="34" customWidth="1"/>
    <col min="8718" max="8718" width="2.00390625" style="34" customWidth="1"/>
    <col min="8719" max="8719" width="12.7109375" style="34" customWidth="1"/>
    <col min="8720" max="8720" width="2.8515625" style="34" customWidth="1"/>
    <col min="8721" max="8721" width="2.00390625" style="34" customWidth="1"/>
    <col min="8722" max="8722" width="13.57421875" style="34" customWidth="1"/>
    <col min="8723" max="8723" width="0.5625" style="34" customWidth="1"/>
    <col min="8724" max="8960" width="9.140625" style="34" customWidth="1"/>
    <col min="8961" max="8961" width="2.421875" style="34" customWidth="1"/>
    <col min="8962" max="8962" width="1.8515625" style="34" customWidth="1"/>
    <col min="8963" max="8963" width="2.7109375" style="34" customWidth="1"/>
    <col min="8964" max="8964" width="6.8515625" style="34" customWidth="1"/>
    <col min="8965" max="8965" width="13.57421875" style="34" customWidth="1"/>
    <col min="8966" max="8966" width="0.5625" style="34" customWidth="1"/>
    <col min="8967" max="8967" width="2.57421875" style="34" customWidth="1"/>
    <col min="8968" max="8968" width="2.7109375" style="34" customWidth="1"/>
    <col min="8969" max="8969" width="9.7109375" style="34" customWidth="1"/>
    <col min="8970" max="8970" width="13.57421875" style="34" customWidth="1"/>
    <col min="8971" max="8971" width="0.71875" style="34" customWidth="1"/>
    <col min="8972" max="8972" width="2.421875" style="34" customWidth="1"/>
    <col min="8973" max="8973" width="2.8515625" style="34" customWidth="1"/>
    <col min="8974" max="8974" width="2.00390625" style="34" customWidth="1"/>
    <col min="8975" max="8975" width="12.7109375" style="34" customWidth="1"/>
    <col min="8976" max="8976" width="2.8515625" style="34" customWidth="1"/>
    <col min="8977" max="8977" width="2.00390625" style="34" customWidth="1"/>
    <col min="8978" max="8978" width="13.57421875" style="34" customWidth="1"/>
    <col min="8979" max="8979" width="0.5625" style="34" customWidth="1"/>
    <col min="8980" max="9216" width="9.140625" style="34" customWidth="1"/>
    <col min="9217" max="9217" width="2.421875" style="34" customWidth="1"/>
    <col min="9218" max="9218" width="1.8515625" style="34" customWidth="1"/>
    <col min="9219" max="9219" width="2.7109375" style="34" customWidth="1"/>
    <col min="9220" max="9220" width="6.8515625" style="34" customWidth="1"/>
    <col min="9221" max="9221" width="13.57421875" style="34" customWidth="1"/>
    <col min="9222" max="9222" width="0.5625" style="34" customWidth="1"/>
    <col min="9223" max="9223" width="2.57421875" style="34" customWidth="1"/>
    <col min="9224" max="9224" width="2.7109375" style="34" customWidth="1"/>
    <col min="9225" max="9225" width="9.7109375" style="34" customWidth="1"/>
    <col min="9226" max="9226" width="13.57421875" style="34" customWidth="1"/>
    <col min="9227" max="9227" width="0.71875" style="34" customWidth="1"/>
    <col min="9228" max="9228" width="2.421875" style="34" customWidth="1"/>
    <col min="9229" max="9229" width="2.8515625" style="34" customWidth="1"/>
    <col min="9230" max="9230" width="2.00390625" style="34" customWidth="1"/>
    <col min="9231" max="9231" width="12.7109375" style="34" customWidth="1"/>
    <col min="9232" max="9232" width="2.8515625" style="34" customWidth="1"/>
    <col min="9233" max="9233" width="2.00390625" style="34" customWidth="1"/>
    <col min="9234" max="9234" width="13.57421875" style="34" customWidth="1"/>
    <col min="9235" max="9235" width="0.5625" style="34" customWidth="1"/>
    <col min="9236" max="9472" width="9.140625" style="34" customWidth="1"/>
    <col min="9473" max="9473" width="2.421875" style="34" customWidth="1"/>
    <col min="9474" max="9474" width="1.8515625" style="34" customWidth="1"/>
    <col min="9475" max="9475" width="2.7109375" style="34" customWidth="1"/>
    <col min="9476" max="9476" width="6.8515625" style="34" customWidth="1"/>
    <col min="9477" max="9477" width="13.57421875" style="34" customWidth="1"/>
    <col min="9478" max="9478" width="0.5625" style="34" customWidth="1"/>
    <col min="9479" max="9479" width="2.57421875" style="34" customWidth="1"/>
    <col min="9480" max="9480" width="2.7109375" style="34" customWidth="1"/>
    <col min="9481" max="9481" width="9.7109375" style="34" customWidth="1"/>
    <col min="9482" max="9482" width="13.57421875" style="34" customWidth="1"/>
    <col min="9483" max="9483" width="0.71875" style="34" customWidth="1"/>
    <col min="9484" max="9484" width="2.421875" style="34" customWidth="1"/>
    <col min="9485" max="9485" width="2.8515625" style="34" customWidth="1"/>
    <col min="9486" max="9486" width="2.00390625" style="34" customWidth="1"/>
    <col min="9487" max="9487" width="12.7109375" style="34" customWidth="1"/>
    <col min="9488" max="9488" width="2.8515625" style="34" customWidth="1"/>
    <col min="9489" max="9489" width="2.00390625" style="34" customWidth="1"/>
    <col min="9490" max="9490" width="13.57421875" style="34" customWidth="1"/>
    <col min="9491" max="9491" width="0.5625" style="34" customWidth="1"/>
    <col min="9492" max="9728" width="9.140625" style="34" customWidth="1"/>
    <col min="9729" max="9729" width="2.421875" style="34" customWidth="1"/>
    <col min="9730" max="9730" width="1.8515625" style="34" customWidth="1"/>
    <col min="9731" max="9731" width="2.7109375" style="34" customWidth="1"/>
    <col min="9732" max="9732" width="6.8515625" style="34" customWidth="1"/>
    <col min="9733" max="9733" width="13.57421875" style="34" customWidth="1"/>
    <col min="9734" max="9734" width="0.5625" style="34" customWidth="1"/>
    <col min="9735" max="9735" width="2.57421875" style="34" customWidth="1"/>
    <col min="9736" max="9736" width="2.7109375" style="34" customWidth="1"/>
    <col min="9737" max="9737" width="9.7109375" style="34" customWidth="1"/>
    <col min="9738" max="9738" width="13.57421875" style="34" customWidth="1"/>
    <col min="9739" max="9739" width="0.71875" style="34" customWidth="1"/>
    <col min="9740" max="9740" width="2.421875" style="34" customWidth="1"/>
    <col min="9741" max="9741" width="2.8515625" style="34" customWidth="1"/>
    <col min="9742" max="9742" width="2.00390625" style="34" customWidth="1"/>
    <col min="9743" max="9743" width="12.7109375" style="34" customWidth="1"/>
    <col min="9744" max="9744" width="2.8515625" style="34" customWidth="1"/>
    <col min="9745" max="9745" width="2.00390625" style="34" customWidth="1"/>
    <col min="9746" max="9746" width="13.57421875" style="34" customWidth="1"/>
    <col min="9747" max="9747" width="0.5625" style="34" customWidth="1"/>
    <col min="9748" max="9984" width="9.140625" style="34" customWidth="1"/>
    <col min="9985" max="9985" width="2.421875" style="34" customWidth="1"/>
    <col min="9986" max="9986" width="1.8515625" style="34" customWidth="1"/>
    <col min="9987" max="9987" width="2.7109375" style="34" customWidth="1"/>
    <col min="9988" max="9988" width="6.8515625" style="34" customWidth="1"/>
    <col min="9989" max="9989" width="13.57421875" style="34" customWidth="1"/>
    <col min="9990" max="9990" width="0.5625" style="34" customWidth="1"/>
    <col min="9991" max="9991" width="2.57421875" style="34" customWidth="1"/>
    <col min="9992" max="9992" width="2.7109375" style="34" customWidth="1"/>
    <col min="9993" max="9993" width="9.7109375" style="34" customWidth="1"/>
    <col min="9994" max="9994" width="13.57421875" style="34" customWidth="1"/>
    <col min="9995" max="9995" width="0.71875" style="34" customWidth="1"/>
    <col min="9996" max="9996" width="2.421875" style="34" customWidth="1"/>
    <col min="9997" max="9997" width="2.8515625" style="34" customWidth="1"/>
    <col min="9998" max="9998" width="2.00390625" style="34" customWidth="1"/>
    <col min="9999" max="9999" width="12.7109375" style="34" customWidth="1"/>
    <col min="10000" max="10000" width="2.8515625" style="34" customWidth="1"/>
    <col min="10001" max="10001" width="2.00390625" style="34" customWidth="1"/>
    <col min="10002" max="10002" width="13.57421875" style="34" customWidth="1"/>
    <col min="10003" max="10003" width="0.5625" style="34" customWidth="1"/>
    <col min="10004" max="10240" width="9.140625" style="34" customWidth="1"/>
    <col min="10241" max="10241" width="2.421875" style="34" customWidth="1"/>
    <col min="10242" max="10242" width="1.8515625" style="34" customWidth="1"/>
    <col min="10243" max="10243" width="2.7109375" style="34" customWidth="1"/>
    <col min="10244" max="10244" width="6.8515625" style="34" customWidth="1"/>
    <col min="10245" max="10245" width="13.57421875" style="34" customWidth="1"/>
    <col min="10246" max="10246" width="0.5625" style="34" customWidth="1"/>
    <col min="10247" max="10247" width="2.57421875" style="34" customWidth="1"/>
    <col min="10248" max="10248" width="2.7109375" style="34" customWidth="1"/>
    <col min="10249" max="10249" width="9.7109375" style="34" customWidth="1"/>
    <col min="10250" max="10250" width="13.57421875" style="34" customWidth="1"/>
    <col min="10251" max="10251" width="0.71875" style="34" customWidth="1"/>
    <col min="10252" max="10252" width="2.421875" style="34" customWidth="1"/>
    <col min="10253" max="10253" width="2.8515625" style="34" customWidth="1"/>
    <col min="10254" max="10254" width="2.00390625" style="34" customWidth="1"/>
    <col min="10255" max="10255" width="12.7109375" style="34" customWidth="1"/>
    <col min="10256" max="10256" width="2.8515625" style="34" customWidth="1"/>
    <col min="10257" max="10257" width="2.00390625" style="34" customWidth="1"/>
    <col min="10258" max="10258" width="13.57421875" style="34" customWidth="1"/>
    <col min="10259" max="10259" width="0.5625" style="34" customWidth="1"/>
    <col min="10260" max="10496" width="9.140625" style="34" customWidth="1"/>
    <col min="10497" max="10497" width="2.421875" style="34" customWidth="1"/>
    <col min="10498" max="10498" width="1.8515625" style="34" customWidth="1"/>
    <col min="10499" max="10499" width="2.7109375" style="34" customWidth="1"/>
    <col min="10500" max="10500" width="6.8515625" style="34" customWidth="1"/>
    <col min="10501" max="10501" width="13.57421875" style="34" customWidth="1"/>
    <col min="10502" max="10502" width="0.5625" style="34" customWidth="1"/>
    <col min="10503" max="10503" width="2.57421875" style="34" customWidth="1"/>
    <col min="10504" max="10504" width="2.7109375" style="34" customWidth="1"/>
    <col min="10505" max="10505" width="9.7109375" style="34" customWidth="1"/>
    <col min="10506" max="10506" width="13.57421875" style="34" customWidth="1"/>
    <col min="10507" max="10507" width="0.71875" style="34" customWidth="1"/>
    <col min="10508" max="10508" width="2.421875" style="34" customWidth="1"/>
    <col min="10509" max="10509" width="2.8515625" style="34" customWidth="1"/>
    <col min="10510" max="10510" width="2.00390625" style="34" customWidth="1"/>
    <col min="10511" max="10511" width="12.7109375" style="34" customWidth="1"/>
    <col min="10512" max="10512" width="2.8515625" style="34" customWidth="1"/>
    <col min="10513" max="10513" width="2.00390625" style="34" customWidth="1"/>
    <col min="10514" max="10514" width="13.57421875" style="34" customWidth="1"/>
    <col min="10515" max="10515" width="0.5625" style="34" customWidth="1"/>
    <col min="10516" max="10752" width="9.140625" style="34" customWidth="1"/>
    <col min="10753" max="10753" width="2.421875" style="34" customWidth="1"/>
    <col min="10754" max="10754" width="1.8515625" style="34" customWidth="1"/>
    <col min="10755" max="10755" width="2.7109375" style="34" customWidth="1"/>
    <col min="10756" max="10756" width="6.8515625" style="34" customWidth="1"/>
    <col min="10757" max="10757" width="13.57421875" style="34" customWidth="1"/>
    <col min="10758" max="10758" width="0.5625" style="34" customWidth="1"/>
    <col min="10759" max="10759" width="2.57421875" style="34" customWidth="1"/>
    <col min="10760" max="10760" width="2.7109375" style="34" customWidth="1"/>
    <col min="10761" max="10761" width="9.7109375" style="34" customWidth="1"/>
    <col min="10762" max="10762" width="13.57421875" style="34" customWidth="1"/>
    <col min="10763" max="10763" width="0.71875" style="34" customWidth="1"/>
    <col min="10764" max="10764" width="2.421875" style="34" customWidth="1"/>
    <col min="10765" max="10765" width="2.8515625" style="34" customWidth="1"/>
    <col min="10766" max="10766" width="2.00390625" style="34" customWidth="1"/>
    <col min="10767" max="10767" width="12.7109375" style="34" customWidth="1"/>
    <col min="10768" max="10768" width="2.8515625" style="34" customWidth="1"/>
    <col min="10769" max="10769" width="2.00390625" style="34" customWidth="1"/>
    <col min="10770" max="10770" width="13.57421875" style="34" customWidth="1"/>
    <col min="10771" max="10771" width="0.5625" style="34" customWidth="1"/>
    <col min="10772" max="11008" width="9.140625" style="34" customWidth="1"/>
    <col min="11009" max="11009" width="2.421875" style="34" customWidth="1"/>
    <col min="11010" max="11010" width="1.8515625" style="34" customWidth="1"/>
    <col min="11011" max="11011" width="2.7109375" style="34" customWidth="1"/>
    <col min="11012" max="11012" width="6.8515625" style="34" customWidth="1"/>
    <col min="11013" max="11013" width="13.57421875" style="34" customWidth="1"/>
    <col min="11014" max="11014" width="0.5625" style="34" customWidth="1"/>
    <col min="11015" max="11015" width="2.57421875" style="34" customWidth="1"/>
    <col min="11016" max="11016" width="2.7109375" style="34" customWidth="1"/>
    <col min="11017" max="11017" width="9.7109375" style="34" customWidth="1"/>
    <col min="11018" max="11018" width="13.57421875" style="34" customWidth="1"/>
    <col min="11019" max="11019" width="0.71875" style="34" customWidth="1"/>
    <col min="11020" max="11020" width="2.421875" style="34" customWidth="1"/>
    <col min="11021" max="11021" width="2.8515625" style="34" customWidth="1"/>
    <col min="11022" max="11022" width="2.00390625" style="34" customWidth="1"/>
    <col min="11023" max="11023" width="12.7109375" style="34" customWidth="1"/>
    <col min="11024" max="11024" width="2.8515625" style="34" customWidth="1"/>
    <col min="11025" max="11025" width="2.00390625" style="34" customWidth="1"/>
    <col min="11026" max="11026" width="13.57421875" style="34" customWidth="1"/>
    <col min="11027" max="11027" width="0.5625" style="34" customWidth="1"/>
    <col min="11028" max="11264" width="9.140625" style="34" customWidth="1"/>
    <col min="11265" max="11265" width="2.421875" style="34" customWidth="1"/>
    <col min="11266" max="11266" width="1.8515625" style="34" customWidth="1"/>
    <col min="11267" max="11267" width="2.7109375" style="34" customWidth="1"/>
    <col min="11268" max="11268" width="6.8515625" style="34" customWidth="1"/>
    <col min="11269" max="11269" width="13.57421875" style="34" customWidth="1"/>
    <col min="11270" max="11270" width="0.5625" style="34" customWidth="1"/>
    <col min="11271" max="11271" width="2.57421875" style="34" customWidth="1"/>
    <col min="11272" max="11272" width="2.7109375" style="34" customWidth="1"/>
    <col min="11273" max="11273" width="9.7109375" style="34" customWidth="1"/>
    <col min="11274" max="11274" width="13.57421875" style="34" customWidth="1"/>
    <col min="11275" max="11275" width="0.71875" style="34" customWidth="1"/>
    <col min="11276" max="11276" width="2.421875" style="34" customWidth="1"/>
    <col min="11277" max="11277" width="2.8515625" style="34" customWidth="1"/>
    <col min="11278" max="11278" width="2.00390625" style="34" customWidth="1"/>
    <col min="11279" max="11279" width="12.7109375" style="34" customWidth="1"/>
    <col min="11280" max="11280" width="2.8515625" style="34" customWidth="1"/>
    <col min="11281" max="11281" width="2.00390625" style="34" customWidth="1"/>
    <col min="11282" max="11282" width="13.57421875" style="34" customWidth="1"/>
    <col min="11283" max="11283" width="0.5625" style="34" customWidth="1"/>
    <col min="11284" max="11520" width="9.140625" style="34" customWidth="1"/>
    <col min="11521" max="11521" width="2.421875" style="34" customWidth="1"/>
    <col min="11522" max="11522" width="1.8515625" style="34" customWidth="1"/>
    <col min="11523" max="11523" width="2.7109375" style="34" customWidth="1"/>
    <col min="11524" max="11524" width="6.8515625" style="34" customWidth="1"/>
    <col min="11525" max="11525" width="13.57421875" style="34" customWidth="1"/>
    <col min="11526" max="11526" width="0.5625" style="34" customWidth="1"/>
    <col min="11527" max="11527" width="2.57421875" style="34" customWidth="1"/>
    <col min="11528" max="11528" width="2.7109375" style="34" customWidth="1"/>
    <col min="11529" max="11529" width="9.7109375" style="34" customWidth="1"/>
    <col min="11530" max="11530" width="13.57421875" style="34" customWidth="1"/>
    <col min="11531" max="11531" width="0.71875" style="34" customWidth="1"/>
    <col min="11532" max="11532" width="2.421875" style="34" customWidth="1"/>
    <col min="11533" max="11533" width="2.8515625" style="34" customWidth="1"/>
    <col min="11534" max="11534" width="2.00390625" style="34" customWidth="1"/>
    <col min="11535" max="11535" width="12.7109375" style="34" customWidth="1"/>
    <col min="11536" max="11536" width="2.8515625" style="34" customWidth="1"/>
    <col min="11537" max="11537" width="2.00390625" style="34" customWidth="1"/>
    <col min="11538" max="11538" width="13.57421875" style="34" customWidth="1"/>
    <col min="11539" max="11539" width="0.5625" style="34" customWidth="1"/>
    <col min="11540" max="11776" width="9.140625" style="34" customWidth="1"/>
    <col min="11777" max="11777" width="2.421875" style="34" customWidth="1"/>
    <col min="11778" max="11778" width="1.8515625" style="34" customWidth="1"/>
    <col min="11779" max="11779" width="2.7109375" style="34" customWidth="1"/>
    <col min="11780" max="11780" width="6.8515625" style="34" customWidth="1"/>
    <col min="11781" max="11781" width="13.57421875" style="34" customWidth="1"/>
    <col min="11782" max="11782" width="0.5625" style="34" customWidth="1"/>
    <col min="11783" max="11783" width="2.57421875" style="34" customWidth="1"/>
    <col min="11784" max="11784" width="2.7109375" style="34" customWidth="1"/>
    <col min="11785" max="11785" width="9.7109375" style="34" customWidth="1"/>
    <col min="11786" max="11786" width="13.57421875" style="34" customWidth="1"/>
    <col min="11787" max="11787" width="0.71875" style="34" customWidth="1"/>
    <col min="11788" max="11788" width="2.421875" style="34" customWidth="1"/>
    <col min="11789" max="11789" width="2.8515625" style="34" customWidth="1"/>
    <col min="11790" max="11790" width="2.00390625" style="34" customWidth="1"/>
    <col min="11791" max="11791" width="12.7109375" style="34" customWidth="1"/>
    <col min="11792" max="11792" width="2.8515625" style="34" customWidth="1"/>
    <col min="11793" max="11793" width="2.00390625" style="34" customWidth="1"/>
    <col min="11794" max="11794" width="13.57421875" style="34" customWidth="1"/>
    <col min="11795" max="11795" width="0.5625" style="34" customWidth="1"/>
    <col min="11796" max="12032" width="9.140625" style="34" customWidth="1"/>
    <col min="12033" max="12033" width="2.421875" style="34" customWidth="1"/>
    <col min="12034" max="12034" width="1.8515625" style="34" customWidth="1"/>
    <col min="12035" max="12035" width="2.7109375" style="34" customWidth="1"/>
    <col min="12036" max="12036" width="6.8515625" style="34" customWidth="1"/>
    <col min="12037" max="12037" width="13.57421875" style="34" customWidth="1"/>
    <col min="12038" max="12038" width="0.5625" style="34" customWidth="1"/>
    <col min="12039" max="12039" width="2.57421875" style="34" customWidth="1"/>
    <col min="12040" max="12040" width="2.7109375" style="34" customWidth="1"/>
    <col min="12041" max="12041" width="9.7109375" style="34" customWidth="1"/>
    <col min="12042" max="12042" width="13.57421875" style="34" customWidth="1"/>
    <col min="12043" max="12043" width="0.71875" style="34" customWidth="1"/>
    <col min="12044" max="12044" width="2.421875" style="34" customWidth="1"/>
    <col min="12045" max="12045" width="2.8515625" style="34" customWidth="1"/>
    <col min="12046" max="12046" width="2.00390625" style="34" customWidth="1"/>
    <col min="12047" max="12047" width="12.7109375" style="34" customWidth="1"/>
    <col min="12048" max="12048" width="2.8515625" style="34" customWidth="1"/>
    <col min="12049" max="12049" width="2.00390625" style="34" customWidth="1"/>
    <col min="12050" max="12050" width="13.57421875" style="34" customWidth="1"/>
    <col min="12051" max="12051" width="0.5625" style="34" customWidth="1"/>
    <col min="12052" max="12288" width="9.140625" style="34" customWidth="1"/>
    <col min="12289" max="12289" width="2.421875" style="34" customWidth="1"/>
    <col min="12290" max="12290" width="1.8515625" style="34" customWidth="1"/>
    <col min="12291" max="12291" width="2.7109375" style="34" customWidth="1"/>
    <col min="12292" max="12292" width="6.8515625" style="34" customWidth="1"/>
    <col min="12293" max="12293" width="13.57421875" style="34" customWidth="1"/>
    <col min="12294" max="12294" width="0.5625" style="34" customWidth="1"/>
    <col min="12295" max="12295" width="2.57421875" style="34" customWidth="1"/>
    <col min="12296" max="12296" width="2.7109375" style="34" customWidth="1"/>
    <col min="12297" max="12297" width="9.7109375" style="34" customWidth="1"/>
    <col min="12298" max="12298" width="13.57421875" style="34" customWidth="1"/>
    <col min="12299" max="12299" width="0.71875" style="34" customWidth="1"/>
    <col min="12300" max="12300" width="2.421875" style="34" customWidth="1"/>
    <col min="12301" max="12301" width="2.8515625" style="34" customWidth="1"/>
    <col min="12302" max="12302" width="2.00390625" style="34" customWidth="1"/>
    <col min="12303" max="12303" width="12.7109375" style="34" customWidth="1"/>
    <col min="12304" max="12304" width="2.8515625" style="34" customWidth="1"/>
    <col min="12305" max="12305" width="2.00390625" style="34" customWidth="1"/>
    <col min="12306" max="12306" width="13.57421875" style="34" customWidth="1"/>
    <col min="12307" max="12307" width="0.5625" style="34" customWidth="1"/>
    <col min="12308" max="12544" width="9.140625" style="34" customWidth="1"/>
    <col min="12545" max="12545" width="2.421875" style="34" customWidth="1"/>
    <col min="12546" max="12546" width="1.8515625" style="34" customWidth="1"/>
    <col min="12547" max="12547" width="2.7109375" style="34" customWidth="1"/>
    <col min="12548" max="12548" width="6.8515625" style="34" customWidth="1"/>
    <col min="12549" max="12549" width="13.57421875" style="34" customWidth="1"/>
    <col min="12550" max="12550" width="0.5625" style="34" customWidth="1"/>
    <col min="12551" max="12551" width="2.57421875" style="34" customWidth="1"/>
    <col min="12552" max="12552" width="2.7109375" style="34" customWidth="1"/>
    <col min="12553" max="12553" width="9.7109375" style="34" customWidth="1"/>
    <col min="12554" max="12554" width="13.57421875" style="34" customWidth="1"/>
    <col min="12555" max="12555" width="0.71875" style="34" customWidth="1"/>
    <col min="12556" max="12556" width="2.421875" style="34" customWidth="1"/>
    <col min="12557" max="12557" width="2.8515625" style="34" customWidth="1"/>
    <col min="12558" max="12558" width="2.00390625" style="34" customWidth="1"/>
    <col min="12559" max="12559" width="12.7109375" style="34" customWidth="1"/>
    <col min="12560" max="12560" width="2.8515625" style="34" customWidth="1"/>
    <col min="12561" max="12561" width="2.00390625" style="34" customWidth="1"/>
    <col min="12562" max="12562" width="13.57421875" style="34" customWidth="1"/>
    <col min="12563" max="12563" width="0.5625" style="34" customWidth="1"/>
    <col min="12564" max="12800" width="9.140625" style="34" customWidth="1"/>
    <col min="12801" max="12801" width="2.421875" style="34" customWidth="1"/>
    <col min="12802" max="12802" width="1.8515625" style="34" customWidth="1"/>
    <col min="12803" max="12803" width="2.7109375" style="34" customWidth="1"/>
    <col min="12804" max="12804" width="6.8515625" style="34" customWidth="1"/>
    <col min="12805" max="12805" width="13.57421875" style="34" customWidth="1"/>
    <col min="12806" max="12806" width="0.5625" style="34" customWidth="1"/>
    <col min="12807" max="12807" width="2.57421875" style="34" customWidth="1"/>
    <col min="12808" max="12808" width="2.7109375" style="34" customWidth="1"/>
    <col min="12809" max="12809" width="9.7109375" style="34" customWidth="1"/>
    <col min="12810" max="12810" width="13.57421875" style="34" customWidth="1"/>
    <col min="12811" max="12811" width="0.71875" style="34" customWidth="1"/>
    <col min="12812" max="12812" width="2.421875" style="34" customWidth="1"/>
    <col min="12813" max="12813" width="2.8515625" style="34" customWidth="1"/>
    <col min="12814" max="12814" width="2.00390625" style="34" customWidth="1"/>
    <col min="12815" max="12815" width="12.7109375" style="34" customWidth="1"/>
    <col min="12816" max="12816" width="2.8515625" style="34" customWidth="1"/>
    <col min="12817" max="12817" width="2.00390625" style="34" customWidth="1"/>
    <col min="12818" max="12818" width="13.57421875" style="34" customWidth="1"/>
    <col min="12819" max="12819" width="0.5625" style="34" customWidth="1"/>
    <col min="12820" max="13056" width="9.140625" style="34" customWidth="1"/>
    <col min="13057" max="13057" width="2.421875" style="34" customWidth="1"/>
    <col min="13058" max="13058" width="1.8515625" style="34" customWidth="1"/>
    <col min="13059" max="13059" width="2.7109375" style="34" customWidth="1"/>
    <col min="13060" max="13060" width="6.8515625" style="34" customWidth="1"/>
    <col min="13061" max="13061" width="13.57421875" style="34" customWidth="1"/>
    <col min="13062" max="13062" width="0.5625" style="34" customWidth="1"/>
    <col min="13063" max="13063" width="2.57421875" style="34" customWidth="1"/>
    <col min="13064" max="13064" width="2.7109375" style="34" customWidth="1"/>
    <col min="13065" max="13065" width="9.7109375" style="34" customWidth="1"/>
    <col min="13066" max="13066" width="13.57421875" style="34" customWidth="1"/>
    <col min="13067" max="13067" width="0.71875" style="34" customWidth="1"/>
    <col min="13068" max="13068" width="2.421875" style="34" customWidth="1"/>
    <col min="13069" max="13069" width="2.8515625" style="34" customWidth="1"/>
    <col min="13070" max="13070" width="2.00390625" style="34" customWidth="1"/>
    <col min="13071" max="13071" width="12.7109375" style="34" customWidth="1"/>
    <col min="13072" max="13072" width="2.8515625" style="34" customWidth="1"/>
    <col min="13073" max="13073" width="2.00390625" style="34" customWidth="1"/>
    <col min="13074" max="13074" width="13.57421875" style="34" customWidth="1"/>
    <col min="13075" max="13075" width="0.5625" style="34" customWidth="1"/>
    <col min="13076" max="13312" width="9.140625" style="34" customWidth="1"/>
    <col min="13313" max="13313" width="2.421875" style="34" customWidth="1"/>
    <col min="13314" max="13314" width="1.8515625" style="34" customWidth="1"/>
    <col min="13315" max="13315" width="2.7109375" style="34" customWidth="1"/>
    <col min="13316" max="13316" width="6.8515625" style="34" customWidth="1"/>
    <col min="13317" max="13317" width="13.57421875" style="34" customWidth="1"/>
    <col min="13318" max="13318" width="0.5625" style="34" customWidth="1"/>
    <col min="13319" max="13319" width="2.57421875" style="34" customWidth="1"/>
    <col min="13320" max="13320" width="2.7109375" style="34" customWidth="1"/>
    <col min="13321" max="13321" width="9.7109375" style="34" customWidth="1"/>
    <col min="13322" max="13322" width="13.57421875" style="34" customWidth="1"/>
    <col min="13323" max="13323" width="0.71875" style="34" customWidth="1"/>
    <col min="13324" max="13324" width="2.421875" style="34" customWidth="1"/>
    <col min="13325" max="13325" width="2.8515625" style="34" customWidth="1"/>
    <col min="13326" max="13326" width="2.00390625" style="34" customWidth="1"/>
    <col min="13327" max="13327" width="12.7109375" style="34" customWidth="1"/>
    <col min="13328" max="13328" width="2.8515625" style="34" customWidth="1"/>
    <col min="13329" max="13329" width="2.00390625" style="34" customWidth="1"/>
    <col min="13330" max="13330" width="13.57421875" style="34" customWidth="1"/>
    <col min="13331" max="13331" width="0.5625" style="34" customWidth="1"/>
    <col min="13332" max="13568" width="9.140625" style="34" customWidth="1"/>
    <col min="13569" max="13569" width="2.421875" style="34" customWidth="1"/>
    <col min="13570" max="13570" width="1.8515625" style="34" customWidth="1"/>
    <col min="13571" max="13571" width="2.7109375" style="34" customWidth="1"/>
    <col min="13572" max="13572" width="6.8515625" style="34" customWidth="1"/>
    <col min="13573" max="13573" width="13.57421875" style="34" customWidth="1"/>
    <col min="13574" max="13574" width="0.5625" style="34" customWidth="1"/>
    <col min="13575" max="13575" width="2.57421875" style="34" customWidth="1"/>
    <col min="13576" max="13576" width="2.7109375" style="34" customWidth="1"/>
    <col min="13577" max="13577" width="9.7109375" style="34" customWidth="1"/>
    <col min="13578" max="13578" width="13.57421875" style="34" customWidth="1"/>
    <col min="13579" max="13579" width="0.71875" style="34" customWidth="1"/>
    <col min="13580" max="13580" width="2.421875" style="34" customWidth="1"/>
    <col min="13581" max="13581" width="2.8515625" style="34" customWidth="1"/>
    <col min="13582" max="13582" width="2.00390625" style="34" customWidth="1"/>
    <col min="13583" max="13583" width="12.7109375" style="34" customWidth="1"/>
    <col min="13584" max="13584" width="2.8515625" style="34" customWidth="1"/>
    <col min="13585" max="13585" width="2.00390625" style="34" customWidth="1"/>
    <col min="13586" max="13586" width="13.57421875" style="34" customWidth="1"/>
    <col min="13587" max="13587" width="0.5625" style="34" customWidth="1"/>
    <col min="13588" max="13824" width="9.140625" style="34" customWidth="1"/>
    <col min="13825" max="13825" width="2.421875" style="34" customWidth="1"/>
    <col min="13826" max="13826" width="1.8515625" style="34" customWidth="1"/>
    <col min="13827" max="13827" width="2.7109375" style="34" customWidth="1"/>
    <col min="13828" max="13828" width="6.8515625" style="34" customWidth="1"/>
    <col min="13829" max="13829" width="13.57421875" style="34" customWidth="1"/>
    <col min="13830" max="13830" width="0.5625" style="34" customWidth="1"/>
    <col min="13831" max="13831" width="2.57421875" style="34" customWidth="1"/>
    <col min="13832" max="13832" width="2.7109375" style="34" customWidth="1"/>
    <col min="13833" max="13833" width="9.7109375" style="34" customWidth="1"/>
    <col min="13834" max="13834" width="13.57421875" style="34" customWidth="1"/>
    <col min="13835" max="13835" width="0.71875" style="34" customWidth="1"/>
    <col min="13836" max="13836" width="2.421875" style="34" customWidth="1"/>
    <col min="13837" max="13837" width="2.8515625" style="34" customWidth="1"/>
    <col min="13838" max="13838" width="2.00390625" style="34" customWidth="1"/>
    <col min="13839" max="13839" width="12.7109375" style="34" customWidth="1"/>
    <col min="13840" max="13840" width="2.8515625" style="34" customWidth="1"/>
    <col min="13841" max="13841" width="2.00390625" style="34" customWidth="1"/>
    <col min="13842" max="13842" width="13.57421875" style="34" customWidth="1"/>
    <col min="13843" max="13843" width="0.5625" style="34" customWidth="1"/>
    <col min="13844" max="14080" width="9.140625" style="34" customWidth="1"/>
    <col min="14081" max="14081" width="2.421875" style="34" customWidth="1"/>
    <col min="14082" max="14082" width="1.8515625" style="34" customWidth="1"/>
    <col min="14083" max="14083" width="2.7109375" style="34" customWidth="1"/>
    <col min="14084" max="14084" width="6.8515625" style="34" customWidth="1"/>
    <col min="14085" max="14085" width="13.57421875" style="34" customWidth="1"/>
    <col min="14086" max="14086" width="0.5625" style="34" customWidth="1"/>
    <col min="14087" max="14087" width="2.57421875" style="34" customWidth="1"/>
    <col min="14088" max="14088" width="2.7109375" style="34" customWidth="1"/>
    <col min="14089" max="14089" width="9.7109375" style="34" customWidth="1"/>
    <col min="14090" max="14090" width="13.57421875" style="34" customWidth="1"/>
    <col min="14091" max="14091" width="0.71875" style="34" customWidth="1"/>
    <col min="14092" max="14092" width="2.421875" style="34" customWidth="1"/>
    <col min="14093" max="14093" width="2.8515625" style="34" customWidth="1"/>
    <col min="14094" max="14094" width="2.00390625" style="34" customWidth="1"/>
    <col min="14095" max="14095" width="12.7109375" style="34" customWidth="1"/>
    <col min="14096" max="14096" width="2.8515625" style="34" customWidth="1"/>
    <col min="14097" max="14097" width="2.00390625" style="34" customWidth="1"/>
    <col min="14098" max="14098" width="13.57421875" style="34" customWidth="1"/>
    <col min="14099" max="14099" width="0.5625" style="34" customWidth="1"/>
    <col min="14100" max="14336" width="9.140625" style="34" customWidth="1"/>
    <col min="14337" max="14337" width="2.421875" style="34" customWidth="1"/>
    <col min="14338" max="14338" width="1.8515625" style="34" customWidth="1"/>
    <col min="14339" max="14339" width="2.7109375" style="34" customWidth="1"/>
    <col min="14340" max="14340" width="6.8515625" style="34" customWidth="1"/>
    <col min="14341" max="14341" width="13.57421875" style="34" customWidth="1"/>
    <col min="14342" max="14342" width="0.5625" style="34" customWidth="1"/>
    <col min="14343" max="14343" width="2.57421875" style="34" customWidth="1"/>
    <col min="14344" max="14344" width="2.7109375" style="34" customWidth="1"/>
    <col min="14345" max="14345" width="9.7109375" style="34" customWidth="1"/>
    <col min="14346" max="14346" width="13.57421875" style="34" customWidth="1"/>
    <col min="14347" max="14347" width="0.71875" style="34" customWidth="1"/>
    <col min="14348" max="14348" width="2.421875" style="34" customWidth="1"/>
    <col min="14349" max="14349" width="2.8515625" style="34" customWidth="1"/>
    <col min="14350" max="14350" width="2.00390625" style="34" customWidth="1"/>
    <col min="14351" max="14351" width="12.7109375" style="34" customWidth="1"/>
    <col min="14352" max="14352" width="2.8515625" style="34" customWidth="1"/>
    <col min="14353" max="14353" width="2.00390625" style="34" customWidth="1"/>
    <col min="14354" max="14354" width="13.57421875" style="34" customWidth="1"/>
    <col min="14355" max="14355" width="0.5625" style="34" customWidth="1"/>
    <col min="14356" max="14592" width="9.140625" style="34" customWidth="1"/>
    <col min="14593" max="14593" width="2.421875" style="34" customWidth="1"/>
    <col min="14594" max="14594" width="1.8515625" style="34" customWidth="1"/>
    <col min="14595" max="14595" width="2.7109375" style="34" customWidth="1"/>
    <col min="14596" max="14596" width="6.8515625" style="34" customWidth="1"/>
    <col min="14597" max="14597" width="13.57421875" style="34" customWidth="1"/>
    <col min="14598" max="14598" width="0.5625" style="34" customWidth="1"/>
    <col min="14599" max="14599" width="2.57421875" style="34" customWidth="1"/>
    <col min="14600" max="14600" width="2.7109375" style="34" customWidth="1"/>
    <col min="14601" max="14601" width="9.7109375" style="34" customWidth="1"/>
    <col min="14602" max="14602" width="13.57421875" style="34" customWidth="1"/>
    <col min="14603" max="14603" width="0.71875" style="34" customWidth="1"/>
    <col min="14604" max="14604" width="2.421875" style="34" customWidth="1"/>
    <col min="14605" max="14605" width="2.8515625" style="34" customWidth="1"/>
    <col min="14606" max="14606" width="2.00390625" style="34" customWidth="1"/>
    <col min="14607" max="14607" width="12.7109375" style="34" customWidth="1"/>
    <col min="14608" max="14608" width="2.8515625" style="34" customWidth="1"/>
    <col min="14609" max="14609" width="2.00390625" style="34" customWidth="1"/>
    <col min="14610" max="14610" width="13.57421875" style="34" customWidth="1"/>
    <col min="14611" max="14611" width="0.5625" style="34" customWidth="1"/>
    <col min="14612" max="14848" width="9.140625" style="34" customWidth="1"/>
    <col min="14849" max="14849" width="2.421875" style="34" customWidth="1"/>
    <col min="14850" max="14850" width="1.8515625" style="34" customWidth="1"/>
    <col min="14851" max="14851" width="2.7109375" style="34" customWidth="1"/>
    <col min="14852" max="14852" width="6.8515625" style="34" customWidth="1"/>
    <col min="14853" max="14853" width="13.57421875" style="34" customWidth="1"/>
    <col min="14854" max="14854" width="0.5625" style="34" customWidth="1"/>
    <col min="14855" max="14855" width="2.57421875" style="34" customWidth="1"/>
    <col min="14856" max="14856" width="2.7109375" style="34" customWidth="1"/>
    <col min="14857" max="14857" width="9.7109375" style="34" customWidth="1"/>
    <col min="14858" max="14858" width="13.57421875" style="34" customWidth="1"/>
    <col min="14859" max="14859" width="0.71875" style="34" customWidth="1"/>
    <col min="14860" max="14860" width="2.421875" style="34" customWidth="1"/>
    <col min="14861" max="14861" width="2.8515625" style="34" customWidth="1"/>
    <col min="14862" max="14862" width="2.00390625" style="34" customWidth="1"/>
    <col min="14863" max="14863" width="12.7109375" style="34" customWidth="1"/>
    <col min="14864" max="14864" width="2.8515625" style="34" customWidth="1"/>
    <col min="14865" max="14865" width="2.00390625" style="34" customWidth="1"/>
    <col min="14866" max="14866" width="13.57421875" style="34" customWidth="1"/>
    <col min="14867" max="14867" width="0.5625" style="34" customWidth="1"/>
    <col min="14868" max="15104" width="9.140625" style="34" customWidth="1"/>
    <col min="15105" max="15105" width="2.421875" style="34" customWidth="1"/>
    <col min="15106" max="15106" width="1.8515625" style="34" customWidth="1"/>
    <col min="15107" max="15107" width="2.7109375" style="34" customWidth="1"/>
    <col min="15108" max="15108" width="6.8515625" style="34" customWidth="1"/>
    <col min="15109" max="15109" width="13.57421875" style="34" customWidth="1"/>
    <col min="15110" max="15110" width="0.5625" style="34" customWidth="1"/>
    <col min="15111" max="15111" width="2.57421875" style="34" customWidth="1"/>
    <col min="15112" max="15112" width="2.7109375" style="34" customWidth="1"/>
    <col min="15113" max="15113" width="9.7109375" style="34" customWidth="1"/>
    <col min="15114" max="15114" width="13.57421875" style="34" customWidth="1"/>
    <col min="15115" max="15115" width="0.71875" style="34" customWidth="1"/>
    <col min="15116" max="15116" width="2.421875" style="34" customWidth="1"/>
    <col min="15117" max="15117" width="2.8515625" style="34" customWidth="1"/>
    <col min="15118" max="15118" width="2.00390625" style="34" customWidth="1"/>
    <col min="15119" max="15119" width="12.7109375" style="34" customWidth="1"/>
    <col min="15120" max="15120" width="2.8515625" style="34" customWidth="1"/>
    <col min="15121" max="15121" width="2.00390625" style="34" customWidth="1"/>
    <col min="15122" max="15122" width="13.57421875" style="34" customWidth="1"/>
    <col min="15123" max="15123" width="0.5625" style="34" customWidth="1"/>
    <col min="15124" max="15360" width="9.140625" style="34" customWidth="1"/>
    <col min="15361" max="15361" width="2.421875" style="34" customWidth="1"/>
    <col min="15362" max="15362" width="1.8515625" style="34" customWidth="1"/>
    <col min="15363" max="15363" width="2.7109375" style="34" customWidth="1"/>
    <col min="15364" max="15364" width="6.8515625" style="34" customWidth="1"/>
    <col min="15365" max="15365" width="13.57421875" style="34" customWidth="1"/>
    <col min="15366" max="15366" width="0.5625" style="34" customWidth="1"/>
    <col min="15367" max="15367" width="2.57421875" style="34" customWidth="1"/>
    <col min="15368" max="15368" width="2.7109375" style="34" customWidth="1"/>
    <col min="15369" max="15369" width="9.7109375" style="34" customWidth="1"/>
    <col min="15370" max="15370" width="13.57421875" style="34" customWidth="1"/>
    <col min="15371" max="15371" width="0.71875" style="34" customWidth="1"/>
    <col min="15372" max="15372" width="2.421875" style="34" customWidth="1"/>
    <col min="15373" max="15373" width="2.8515625" style="34" customWidth="1"/>
    <col min="15374" max="15374" width="2.00390625" style="34" customWidth="1"/>
    <col min="15375" max="15375" width="12.7109375" style="34" customWidth="1"/>
    <col min="15376" max="15376" width="2.8515625" style="34" customWidth="1"/>
    <col min="15377" max="15377" width="2.00390625" style="34" customWidth="1"/>
    <col min="15378" max="15378" width="13.57421875" style="34" customWidth="1"/>
    <col min="15379" max="15379" width="0.5625" style="34" customWidth="1"/>
    <col min="15380" max="15616" width="9.140625" style="34" customWidth="1"/>
    <col min="15617" max="15617" width="2.421875" style="34" customWidth="1"/>
    <col min="15618" max="15618" width="1.8515625" style="34" customWidth="1"/>
    <col min="15619" max="15619" width="2.7109375" style="34" customWidth="1"/>
    <col min="15620" max="15620" width="6.8515625" style="34" customWidth="1"/>
    <col min="15621" max="15621" width="13.57421875" style="34" customWidth="1"/>
    <col min="15622" max="15622" width="0.5625" style="34" customWidth="1"/>
    <col min="15623" max="15623" width="2.57421875" style="34" customWidth="1"/>
    <col min="15624" max="15624" width="2.7109375" style="34" customWidth="1"/>
    <col min="15625" max="15625" width="9.7109375" style="34" customWidth="1"/>
    <col min="15626" max="15626" width="13.57421875" style="34" customWidth="1"/>
    <col min="15627" max="15627" width="0.71875" style="34" customWidth="1"/>
    <col min="15628" max="15628" width="2.421875" style="34" customWidth="1"/>
    <col min="15629" max="15629" width="2.8515625" style="34" customWidth="1"/>
    <col min="15630" max="15630" width="2.00390625" style="34" customWidth="1"/>
    <col min="15631" max="15631" width="12.7109375" style="34" customWidth="1"/>
    <col min="15632" max="15632" width="2.8515625" style="34" customWidth="1"/>
    <col min="15633" max="15633" width="2.00390625" style="34" customWidth="1"/>
    <col min="15634" max="15634" width="13.57421875" style="34" customWidth="1"/>
    <col min="15635" max="15635" width="0.5625" style="34" customWidth="1"/>
    <col min="15636" max="15872" width="9.140625" style="34" customWidth="1"/>
    <col min="15873" max="15873" width="2.421875" style="34" customWidth="1"/>
    <col min="15874" max="15874" width="1.8515625" style="34" customWidth="1"/>
    <col min="15875" max="15875" width="2.7109375" style="34" customWidth="1"/>
    <col min="15876" max="15876" width="6.8515625" style="34" customWidth="1"/>
    <col min="15877" max="15877" width="13.57421875" style="34" customWidth="1"/>
    <col min="15878" max="15878" width="0.5625" style="34" customWidth="1"/>
    <col min="15879" max="15879" width="2.57421875" style="34" customWidth="1"/>
    <col min="15880" max="15880" width="2.7109375" style="34" customWidth="1"/>
    <col min="15881" max="15881" width="9.7109375" style="34" customWidth="1"/>
    <col min="15882" max="15882" width="13.57421875" style="34" customWidth="1"/>
    <col min="15883" max="15883" width="0.71875" style="34" customWidth="1"/>
    <col min="15884" max="15884" width="2.421875" style="34" customWidth="1"/>
    <col min="15885" max="15885" width="2.8515625" style="34" customWidth="1"/>
    <col min="15886" max="15886" width="2.00390625" style="34" customWidth="1"/>
    <col min="15887" max="15887" width="12.7109375" style="34" customWidth="1"/>
    <col min="15888" max="15888" width="2.8515625" style="34" customWidth="1"/>
    <col min="15889" max="15889" width="2.00390625" style="34" customWidth="1"/>
    <col min="15890" max="15890" width="13.57421875" style="34" customWidth="1"/>
    <col min="15891" max="15891" width="0.5625" style="34" customWidth="1"/>
    <col min="15892" max="16128" width="9.140625" style="34" customWidth="1"/>
    <col min="16129" max="16129" width="2.421875" style="34" customWidth="1"/>
    <col min="16130" max="16130" width="1.8515625" style="34" customWidth="1"/>
    <col min="16131" max="16131" width="2.7109375" style="34" customWidth="1"/>
    <col min="16132" max="16132" width="6.8515625" style="34" customWidth="1"/>
    <col min="16133" max="16133" width="13.57421875" style="34" customWidth="1"/>
    <col min="16134" max="16134" width="0.5625" style="34" customWidth="1"/>
    <col min="16135" max="16135" width="2.57421875" style="34" customWidth="1"/>
    <col min="16136" max="16136" width="2.7109375" style="34" customWidth="1"/>
    <col min="16137" max="16137" width="9.7109375" style="34" customWidth="1"/>
    <col min="16138" max="16138" width="13.57421875" style="34" customWidth="1"/>
    <col min="16139" max="16139" width="0.71875" style="34" customWidth="1"/>
    <col min="16140" max="16140" width="2.421875" style="34" customWidth="1"/>
    <col min="16141" max="16141" width="2.8515625" style="34" customWidth="1"/>
    <col min="16142" max="16142" width="2.00390625" style="34" customWidth="1"/>
    <col min="16143" max="16143" width="12.7109375" style="34" customWidth="1"/>
    <col min="16144" max="16144" width="2.8515625" style="34" customWidth="1"/>
    <col min="16145" max="16145" width="2.00390625" style="34" customWidth="1"/>
    <col min="16146" max="16146" width="13.57421875" style="34" customWidth="1"/>
    <col min="16147" max="16147" width="0.5625" style="34" customWidth="1"/>
    <col min="16148" max="16384" width="9.140625" style="34" customWidth="1"/>
  </cols>
  <sheetData>
    <row r="1" spans="1:19" ht="12" customHeight="1" hidden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19" ht="23.25" customHeight="1">
      <c r="A2" s="31"/>
      <c r="B2" s="32"/>
      <c r="C2" s="32"/>
      <c r="D2" s="32"/>
      <c r="E2" s="32"/>
      <c r="F2" s="32"/>
      <c r="G2" s="35" t="s">
        <v>16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1:19" ht="12" customHeight="1" hidden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</row>
    <row r="4" spans="1:19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1:19" ht="24" customHeight="1">
      <c r="A5" s="42"/>
      <c r="B5" s="43" t="s">
        <v>17</v>
      </c>
      <c r="C5" s="43"/>
      <c r="D5" s="43"/>
      <c r="E5" s="495" t="str">
        <f>Rekapitulace!B2</f>
        <v>15-079 Heřmanův Městec TZH strojovny NATO</v>
      </c>
      <c r="F5" s="496"/>
      <c r="G5" s="496"/>
      <c r="H5" s="496"/>
      <c r="I5" s="496"/>
      <c r="J5" s="497"/>
      <c r="K5" s="43"/>
      <c r="L5" s="43"/>
      <c r="M5" s="43"/>
      <c r="N5" s="43"/>
      <c r="O5" s="43" t="s">
        <v>18</v>
      </c>
      <c r="P5" s="44" t="s">
        <v>19</v>
      </c>
      <c r="Q5" s="45"/>
      <c r="R5" s="46"/>
      <c r="S5" s="47"/>
    </row>
    <row r="6" spans="1:19" ht="17.25" customHeight="1" hidden="1">
      <c r="A6" s="42"/>
      <c r="B6" s="43" t="s">
        <v>20</v>
      </c>
      <c r="C6" s="43"/>
      <c r="D6" s="43"/>
      <c r="E6" s="48" t="s">
        <v>21</v>
      </c>
      <c r="F6" s="43"/>
      <c r="G6" s="43"/>
      <c r="H6" s="43"/>
      <c r="I6" s="43"/>
      <c r="J6" s="49"/>
      <c r="K6" s="43"/>
      <c r="L6" s="43"/>
      <c r="M6" s="43"/>
      <c r="N6" s="43"/>
      <c r="O6" s="43"/>
      <c r="P6" s="50"/>
      <c r="Q6" s="51"/>
      <c r="R6" s="49"/>
      <c r="S6" s="47"/>
    </row>
    <row r="7" spans="1:19" ht="24" customHeight="1">
      <c r="A7" s="42"/>
      <c r="B7" s="43" t="s">
        <v>22</v>
      </c>
      <c r="C7" s="43"/>
      <c r="D7" s="43"/>
      <c r="E7" s="498" t="s">
        <v>383</v>
      </c>
      <c r="F7" s="499"/>
      <c r="G7" s="499"/>
      <c r="H7" s="499"/>
      <c r="I7" s="499"/>
      <c r="J7" s="500"/>
      <c r="K7" s="43"/>
      <c r="L7" s="43"/>
      <c r="M7" s="43"/>
      <c r="N7" s="43"/>
      <c r="O7" s="43" t="s">
        <v>23</v>
      </c>
      <c r="P7" s="52"/>
      <c r="Q7" s="51"/>
      <c r="R7" s="49"/>
      <c r="S7" s="47"/>
    </row>
    <row r="8" spans="1:19" ht="17.25" customHeight="1" hidden="1">
      <c r="A8" s="42"/>
      <c r="B8" s="43" t="s">
        <v>24</v>
      </c>
      <c r="C8" s="43"/>
      <c r="D8" s="43"/>
      <c r="E8" s="48" t="s">
        <v>25</v>
      </c>
      <c r="F8" s="43"/>
      <c r="G8" s="43"/>
      <c r="H8" s="43"/>
      <c r="I8" s="43"/>
      <c r="J8" s="49"/>
      <c r="K8" s="43"/>
      <c r="L8" s="43"/>
      <c r="M8" s="43"/>
      <c r="N8" s="43"/>
      <c r="O8" s="43"/>
      <c r="P8" s="50"/>
      <c r="Q8" s="51"/>
      <c r="R8" s="49"/>
      <c r="S8" s="47"/>
    </row>
    <row r="9" spans="1:19" ht="24" customHeight="1">
      <c r="A9" s="42"/>
      <c r="B9" s="43" t="s">
        <v>26</v>
      </c>
      <c r="C9" s="43"/>
      <c r="D9" s="43"/>
      <c r="E9" s="501" t="s">
        <v>19</v>
      </c>
      <c r="F9" s="502"/>
      <c r="G9" s="502"/>
      <c r="H9" s="502"/>
      <c r="I9" s="502"/>
      <c r="J9" s="503"/>
      <c r="K9" s="43"/>
      <c r="L9" s="43"/>
      <c r="M9" s="43"/>
      <c r="N9" s="43"/>
      <c r="O9" s="43" t="s">
        <v>27</v>
      </c>
      <c r="P9" s="504" t="s">
        <v>28</v>
      </c>
      <c r="Q9" s="502"/>
      <c r="R9" s="503"/>
      <c r="S9" s="47"/>
    </row>
    <row r="10" spans="1:19" ht="17.25" customHeight="1" hidden="1">
      <c r="A10" s="42"/>
      <c r="B10" s="43" t="s">
        <v>29</v>
      </c>
      <c r="C10" s="43"/>
      <c r="D10" s="43"/>
      <c r="E10" s="53" t="s">
        <v>19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51"/>
      <c r="Q10" s="51"/>
      <c r="R10" s="43"/>
      <c r="S10" s="47"/>
    </row>
    <row r="11" spans="1:19" ht="17.25" customHeight="1" hidden="1">
      <c r="A11" s="42"/>
      <c r="B11" s="43" t="s">
        <v>30</v>
      </c>
      <c r="C11" s="43"/>
      <c r="D11" s="43"/>
      <c r="E11" s="53" t="s">
        <v>19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51"/>
      <c r="Q11" s="51"/>
      <c r="R11" s="43"/>
      <c r="S11" s="47"/>
    </row>
    <row r="12" spans="1:19" ht="17.25" customHeight="1" hidden="1">
      <c r="A12" s="42"/>
      <c r="B12" s="43" t="s">
        <v>31</v>
      </c>
      <c r="C12" s="43"/>
      <c r="D12" s="43"/>
      <c r="E12" s="53" t="s">
        <v>19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51"/>
      <c r="Q12" s="51"/>
      <c r="R12" s="43"/>
      <c r="S12" s="47"/>
    </row>
    <row r="13" spans="1:19" ht="17.25" customHeight="1" hidden="1">
      <c r="A13" s="42"/>
      <c r="B13" s="43"/>
      <c r="C13" s="43"/>
      <c r="D13" s="43"/>
      <c r="E13" s="53" t="s">
        <v>19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51"/>
      <c r="Q13" s="51"/>
      <c r="R13" s="43"/>
      <c r="S13" s="47"/>
    </row>
    <row r="14" spans="1:19" ht="17.25" customHeight="1" hidden="1">
      <c r="A14" s="42"/>
      <c r="B14" s="43"/>
      <c r="C14" s="43"/>
      <c r="D14" s="43"/>
      <c r="E14" s="53" t="s">
        <v>19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51"/>
      <c r="Q14" s="51"/>
      <c r="R14" s="43"/>
      <c r="S14" s="47"/>
    </row>
    <row r="15" spans="1:19" ht="17.25" customHeight="1" hidden="1">
      <c r="A15" s="42"/>
      <c r="B15" s="43"/>
      <c r="C15" s="43"/>
      <c r="D15" s="43"/>
      <c r="E15" s="53" t="s">
        <v>19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51"/>
      <c r="Q15" s="51"/>
      <c r="R15" s="43"/>
      <c r="S15" s="47"/>
    </row>
    <row r="16" spans="1:19" ht="17.25" customHeight="1" hidden="1">
      <c r="A16" s="42"/>
      <c r="B16" s="43"/>
      <c r="C16" s="43"/>
      <c r="D16" s="43"/>
      <c r="E16" s="53" t="s">
        <v>19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51"/>
      <c r="Q16" s="51"/>
      <c r="R16" s="43"/>
      <c r="S16" s="47"/>
    </row>
    <row r="17" spans="1:19" ht="17.25" customHeight="1" hidden="1">
      <c r="A17" s="42"/>
      <c r="B17" s="43"/>
      <c r="C17" s="43"/>
      <c r="D17" s="43"/>
      <c r="E17" s="53" t="s">
        <v>19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51"/>
      <c r="Q17" s="51"/>
      <c r="R17" s="43"/>
      <c r="S17" s="47"/>
    </row>
    <row r="18" spans="1:19" ht="17.25" customHeight="1" hidden="1">
      <c r="A18" s="42"/>
      <c r="B18" s="43"/>
      <c r="C18" s="43"/>
      <c r="D18" s="43"/>
      <c r="E18" s="53" t="s">
        <v>19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51"/>
      <c r="Q18" s="51"/>
      <c r="R18" s="43"/>
      <c r="S18" s="47"/>
    </row>
    <row r="19" spans="1:19" ht="17.25" customHeight="1" hidden="1">
      <c r="A19" s="42"/>
      <c r="B19" s="43"/>
      <c r="C19" s="43"/>
      <c r="D19" s="43"/>
      <c r="E19" s="53" t="s">
        <v>19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51"/>
      <c r="Q19" s="51"/>
      <c r="R19" s="43"/>
      <c r="S19" s="47"/>
    </row>
    <row r="20" spans="1:19" ht="17.25" customHeight="1" hidden="1">
      <c r="A20" s="42"/>
      <c r="B20" s="43"/>
      <c r="C20" s="43"/>
      <c r="D20" s="43"/>
      <c r="E20" s="53" t="s">
        <v>19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51"/>
      <c r="Q20" s="51"/>
      <c r="R20" s="43"/>
      <c r="S20" s="47"/>
    </row>
    <row r="21" spans="1:19" ht="17.25" customHeight="1" hidden="1">
      <c r="A21" s="42"/>
      <c r="B21" s="43"/>
      <c r="C21" s="43"/>
      <c r="D21" s="43"/>
      <c r="E21" s="53" t="s">
        <v>19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51"/>
      <c r="Q21" s="51"/>
      <c r="R21" s="43"/>
      <c r="S21" s="47"/>
    </row>
    <row r="22" spans="1:19" ht="17.25" customHeight="1" hidden="1">
      <c r="A22" s="42"/>
      <c r="B22" s="43"/>
      <c r="C22" s="43"/>
      <c r="D22" s="43"/>
      <c r="E22" s="53" t="s">
        <v>19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51"/>
      <c r="Q22" s="51"/>
      <c r="R22" s="43"/>
      <c r="S22" s="47"/>
    </row>
    <row r="23" spans="1:19" ht="17.25" customHeight="1" hidden="1">
      <c r="A23" s="42"/>
      <c r="B23" s="43"/>
      <c r="C23" s="43"/>
      <c r="D23" s="43"/>
      <c r="E23" s="53" t="s">
        <v>19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51"/>
      <c r="Q23" s="51"/>
      <c r="R23" s="43"/>
      <c r="S23" s="47"/>
    </row>
    <row r="24" spans="1:19" ht="17.25" customHeight="1" hidden="1">
      <c r="A24" s="42"/>
      <c r="B24" s="43"/>
      <c r="C24" s="43"/>
      <c r="D24" s="43"/>
      <c r="E24" s="54" t="s">
        <v>19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51"/>
      <c r="Q24" s="51"/>
      <c r="R24" s="43"/>
      <c r="S24" s="47"/>
    </row>
    <row r="25" spans="1:19" ht="17.2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 t="s">
        <v>32</v>
      </c>
      <c r="P25" s="43" t="s">
        <v>33</v>
      </c>
      <c r="Q25" s="43"/>
      <c r="R25" s="43"/>
      <c r="S25" s="47"/>
    </row>
    <row r="26" spans="1:19" ht="17.25" customHeight="1">
      <c r="A26" s="42"/>
      <c r="B26" s="43" t="s">
        <v>34</v>
      </c>
      <c r="C26" s="43"/>
      <c r="D26" s="43"/>
      <c r="E26" s="44" t="str">
        <f>Rekapitulace!E2</f>
        <v>SSHR</v>
      </c>
      <c r="F26" s="55"/>
      <c r="G26" s="55"/>
      <c r="H26" s="55"/>
      <c r="I26" s="55"/>
      <c r="J26" s="46"/>
      <c r="K26" s="43"/>
      <c r="L26" s="43"/>
      <c r="M26" s="43"/>
      <c r="N26" s="43"/>
      <c r="O26" s="56">
        <v>48133990</v>
      </c>
      <c r="P26" s="56" t="s">
        <v>384</v>
      </c>
      <c r="Q26" s="58"/>
      <c r="R26" s="56">
        <v>48133990</v>
      </c>
      <c r="S26" s="47"/>
    </row>
    <row r="27" spans="1:19" ht="17.25" customHeight="1">
      <c r="A27" s="42"/>
      <c r="B27" s="43" t="s">
        <v>35</v>
      </c>
      <c r="C27" s="43"/>
      <c r="D27" s="43"/>
      <c r="E27" s="52" t="s">
        <v>37</v>
      </c>
      <c r="F27" s="43"/>
      <c r="G27" s="43"/>
      <c r="H27" s="43"/>
      <c r="I27" s="43"/>
      <c r="J27" s="49"/>
      <c r="K27" s="43"/>
      <c r="L27" s="43"/>
      <c r="M27" s="43"/>
      <c r="N27" s="43"/>
      <c r="O27" s="56">
        <v>47152150</v>
      </c>
      <c r="P27" s="56" t="s">
        <v>384</v>
      </c>
      <c r="Q27" s="58"/>
      <c r="R27" s="56">
        <v>47152150</v>
      </c>
      <c r="S27" s="47"/>
    </row>
    <row r="28" spans="1:19" ht="17.25" customHeight="1">
      <c r="A28" s="42"/>
      <c r="B28" s="43" t="s">
        <v>36</v>
      </c>
      <c r="C28" s="43"/>
      <c r="D28" s="43"/>
      <c r="E28" s="52"/>
      <c r="F28" s="43"/>
      <c r="G28" s="43"/>
      <c r="H28" s="43"/>
      <c r="I28" s="43"/>
      <c r="J28" s="49"/>
      <c r="K28" s="43"/>
      <c r="L28" s="43"/>
      <c r="M28" s="43"/>
      <c r="N28" s="43"/>
      <c r="O28" s="56"/>
      <c r="P28" s="57"/>
      <c r="Q28" s="58"/>
      <c r="R28" s="59"/>
      <c r="S28" s="47"/>
    </row>
    <row r="29" spans="1:19" ht="17.25" customHeight="1">
      <c r="A29" s="42"/>
      <c r="B29" s="43"/>
      <c r="C29" s="43"/>
      <c r="D29" s="43"/>
      <c r="E29" s="60"/>
      <c r="F29" s="61"/>
      <c r="G29" s="61"/>
      <c r="H29" s="61"/>
      <c r="I29" s="61"/>
      <c r="J29" s="62"/>
      <c r="K29" s="43"/>
      <c r="L29" s="43"/>
      <c r="M29" s="43"/>
      <c r="N29" s="43"/>
      <c r="O29" s="51"/>
      <c r="P29" s="51"/>
      <c r="Q29" s="51"/>
      <c r="R29" s="43"/>
      <c r="S29" s="47"/>
    </row>
    <row r="30" spans="1:19" ht="17.25" customHeight="1">
      <c r="A30" s="42"/>
      <c r="B30" s="43"/>
      <c r="C30" s="43"/>
      <c r="D30" s="43"/>
      <c r="E30" s="63" t="s">
        <v>38</v>
      </c>
      <c r="F30" s="43"/>
      <c r="G30" s="43" t="s">
        <v>39</v>
      </c>
      <c r="H30" s="43"/>
      <c r="I30" s="43"/>
      <c r="J30" s="43"/>
      <c r="K30" s="43"/>
      <c r="L30" s="43"/>
      <c r="M30" s="43"/>
      <c r="N30" s="43"/>
      <c r="O30" s="63" t="s">
        <v>40</v>
      </c>
      <c r="P30" s="51"/>
      <c r="Q30" s="51"/>
      <c r="R30" s="64"/>
      <c r="S30" s="47"/>
    </row>
    <row r="31" spans="1:19" ht="17.25" customHeight="1">
      <c r="A31" s="42"/>
      <c r="B31" s="43"/>
      <c r="C31" s="43"/>
      <c r="D31" s="43"/>
      <c r="E31" s="56"/>
      <c r="F31" s="43"/>
      <c r="G31" s="57"/>
      <c r="H31" s="65"/>
      <c r="I31" s="66" t="s">
        <v>85</v>
      </c>
      <c r="J31" s="43"/>
      <c r="K31" s="43"/>
      <c r="L31" s="43"/>
      <c r="M31" s="43"/>
      <c r="N31" s="43"/>
      <c r="O31" s="67" t="s">
        <v>382</v>
      </c>
      <c r="P31" s="51"/>
      <c r="Q31" s="51"/>
      <c r="R31" s="68"/>
      <c r="S31" s="47"/>
    </row>
    <row r="32" spans="1:19" ht="8.25" customHeigh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</row>
    <row r="33" spans="1:19" ht="20.25" customHeight="1">
      <c r="A33" s="72"/>
      <c r="B33" s="73"/>
      <c r="C33" s="73"/>
      <c r="D33" s="73"/>
      <c r="E33" s="74" t="s">
        <v>41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5"/>
    </row>
    <row r="34" spans="1:19" ht="20.25" customHeight="1">
      <c r="A34" s="76" t="s">
        <v>42</v>
      </c>
      <c r="B34" s="77"/>
      <c r="C34" s="77"/>
      <c r="D34" s="78"/>
      <c r="E34" s="79" t="s">
        <v>43</v>
      </c>
      <c r="F34" s="78"/>
      <c r="G34" s="79" t="s">
        <v>44</v>
      </c>
      <c r="H34" s="77"/>
      <c r="I34" s="78"/>
      <c r="J34" s="79" t="s">
        <v>45</v>
      </c>
      <c r="K34" s="77"/>
      <c r="L34" s="79" t="s">
        <v>46</v>
      </c>
      <c r="M34" s="77"/>
      <c r="N34" s="77"/>
      <c r="O34" s="78"/>
      <c r="P34" s="79" t="s">
        <v>47</v>
      </c>
      <c r="Q34" s="77"/>
      <c r="R34" s="77"/>
      <c r="S34" s="80"/>
    </row>
    <row r="35" spans="1:19" ht="20.25" customHeight="1">
      <c r="A35" s="81"/>
      <c r="B35" s="82"/>
      <c r="C35" s="82"/>
      <c r="D35" s="83">
        <v>0</v>
      </c>
      <c r="E35" s="84">
        <f>IF(D35=0,0,R47/D35)</f>
        <v>0</v>
      </c>
      <c r="F35" s="85"/>
      <c r="G35" s="86"/>
      <c r="H35" s="82"/>
      <c r="I35" s="83">
        <v>0</v>
      </c>
      <c r="J35" s="84">
        <f>IF(I35=0,0,R47/I35)</f>
        <v>0</v>
      </c>
      <c r="K35" s="87"/>
      <c r="L35" s="86"/>
      <c r="M35" s="82"/>
      <c r="N35" s="82"/>
      <c r="O35" s="83">
        <v>0</v>
      </c>
      <c r="P35" s="86"/>
      <c r="Q35" s="82"/>
      <c r="R35" s="88">
        <f>IF(O35=0,0,R47/O35)</f>
        <v>0</v>
      </c>
      <c r="S35" s="89"/>
    </row>
    <row r="36" spans="1:19" ht="20.25" customHeight="1">
      <c r="A36" s="72"/>
      <c r="B36" s="73"/>
      <c r="C36" s="73"/>
      <c r="D36" s="73"/>
      <c r="E36" s="74" t="s">
        <v>48</v>
      </c>
      <c r="F36" s="73"/>
      <c r="G36" s="73"/>
      <c r="H36" s="73"/>
      <c r="I36" s="73"/>
      <c r="J36" s="90" t="s">
        <v>49</v>
      </c>
      <c r="K36" s="73"/>
      <c r="L36" s="73"/>
      <c r="M36" s="73"/>
      <c r="N36" s="73"/>
      <c r="O36" s="73"/>
      <c r="P36" s="73"/>
      <c r="Q36" s="73"/>
      <c r="R36" s="73"/>
      <c r="S36" s="75"/>
    </row>
    <row r="37" spans="1:19" ht="20.25" customHeight="1">
      <c r="A37" s="91" t="s">
        <v>50</v>
      </c>
      <c r="B37" s="92"/>
      <c r="C37" s="93" t="s">
        <v>51</v>
      </c>
      <c r="D37" s="94"/>
      <c r="E37" s="94"/>
      <c r="F37" s="95"/>
      <c r="G37" s="91" t="s">
        <v>52</v>
      </c>
      <c r="H37" s="96"/>
      <c r="I37" s="93" t="s">
        <v>53</v>
      </c>
      <c r="J37" s="94"/>
      <c r="K37" s="94"/>
      <c r="L37" s="91" t="s">
        <v>54</v>
      </c>
      <c r="M37" s="96"/>
      <c r="N37" s="93" t="s">
        <v>55</v>
      </c>
      <c r="O37" s="94"/>
      <c r="P37" s="94"/>
      <c r="Q37" s="94"/>
      <c r="R37" s="94"/>
      <c r="S37" s="95"/>
    </row>
    <row r="38" spans="1:19" ht="20.25" customHeight="1">
      <c r="A38" s="97">
        <v>1</v>
      </c>
      <c r="B38" s="98" t="s">
        <v>56</v>
      </c>
      <c r="C38" s="46"/>
      <c r="D38" s="99" t="s">
        <v>57</v>
      </c>
      <c r="E38" s="139"/>
      <c r="F38" s="100"/>
      <c r="G38" s="97">
        <v>8</v>
      </c>
      <c r="H38" s="101" t="s">
        <v>58</v>
      </c>
      <c r="I38" s="59"/>
      <c r="J38" s="142"/>
      <c r="K38" s="102"/>
      <c r="L38" s="97">
        <v>13</v>
      </c>
      <c r="M38" s="57" t="s">
        <v>9</v>
      </c>
      <c r="N38" s="65"/>
      <c r="O38" s="65"/>
      <c r="P38" s="103">
        <f>M49</f>
        <v>21</v>
      </c>
      <c r="Q38" s="104" t="s">
        <v>7</v>
      </c>
      <c r="R38" s="139"/>
      <c r="S38" s="100"/>
    </row>
    <row r="39" spans="1:19" ht="20.25" customHeight="1">
      <c r="A39" s="97">
        <v>2</v>
      </c>
      <c r="B39" s="105"/>
      <c r="C39" s="62"/>
      <c r="D39" s="99" t="s">
        <v>59</v>
      </c>
      <c r="E39" s="139"/>
      <c r="F39" s="100"/>
      <c r="G39" s="97">
        <v>9</v>
      </c>
      <c r="H39" s="43" t="s">
        <v>60</v>
      </c>
      <c r="I39" s="99"/>
      <c r="J39" s="142"/>
      <c r="K39" s="102"/>
      <c r="L39" s="97">
        <v>14</v>
      </c>
      <c r="M39" s="57" t="s">
        <v>61</v>
      </c>
      <c r="N39" s="65"/>
      <c r="O39" s="65"/>
      <c r="P39" s="103">
        <f>M49</f>
        <v>21</v>
      </c>
      <c r="Q39" s="104" t="s">
        <v>7</v>
      </c>
      <c r="R39" s="139"/>
      <c r="S39" s="100"/>
    </row>
    <row r="40" spans="1:19" ht="20.25" customHeight="1">
      <c r="A40" s="97">
        <v>3</v>
      </c>
      <c r="B40" s="98" t="s">
        <v>62</v>
      </c>
      <c r="C40" s="46"/>
      <c r="D40" s="99" t="s">
        <v>57</v>
      </c>
      <c r="E40" s="139"/>
      <c r="F40" s="100"/>
      <c r="G40" s="97">
        <v>10</v>
      </c>
      <c r="H40" s="101" t="s">
        <v>63</v>
      </c>
      <c r="I40" s="59"/>
      <c r="J40" s="142"/>
      <c r="K40" s="102"/>
      <c r="L40" s="97">
        <v>15</v>
      </c>
      <c r="M40" s="57" t="s">
        <v>64</v>
      </c>
      <c r="N40" s="65"/>
      <c r="O40" s="65"/>
      <c r="P40" s="103">
        <f>M49</f>
        <v>21</v>
      </c>
      <c r="Q40" s="104" t="s">
        <v>7</v>
      </c>
      <c r="R40" s="139"/>
      <c r="S40" s="100"/>
    </row>
    <row r="41" spans="1:19" ht="20.25" customHeight="1">
      <c r="A41" s="97">
        <v>4</v>
      </c>
      <c r="B41" s="105"/>
      <c r="C41" s="62"/>
      <c r="D41" s="99" t="s">
        <v>59</v>
      </c>
      <c r="E41" s="139"/>
      <c r="F41" s="100"/>
      <c r="G41" s="97">
        <v>11</v>
      </c>
      <c r="H41" s="101"/>
      <c r="I41" s="59"/>
      <c r="J41" s="142"/>
      <c r="K41" s="102"/>
      <c r="L41" s="97">
        <v>16</v>
      </c>
      <c r="M41" s="57" t="s">
        <v>10</v>
      </c>
      <c r="N41" s="65"/>
      <c r="O41" s="65"/>
      <c r="P41" s="103">
        <f>M49</f>
        <v>21</v>
      </c>
      <c r="Q41" s="104" t="s">
        <v>7</v>
      </c>
      <c r="R41" s="139"/>
      <c r="S41" s="100"/>
    </row>
    <row r="42" spans="1:19" ht="20.25" customHeight="1">
      <c r="A42" s="97">
        <v>5</v>
      </c>
      <c r="B42" s="98" t="s">
        <v>65</v>
      </c>
      <c r="C42" s="46"/>
      <c r="D42" s="99" t="s">
        <v>57</v>
      </c>
      <c r="E42" s="139"/>
      <c r="F42" s="100"/>
      <c r="G42" s="106"/>
      <c r="H42" s="65"/>
      <c r="I42" s="59"/>
      <c r="J42" s="142"/>
      <c r="K42" s="102"/>
      <c r="L42" s="97">
        <v>17</v>
      </c>
      <c r="M42" s="57" t="s">
        <v>66</v>
      </c>
      <c r="N42" s="65"/>
      <c r="O42" s="65"/>
      <c r="P42" s="103">
        <f>M49</f>
        <v>21</v>
      </c>
      <c r="Q42" s="104" t="s">
        <v>7</v>
      </c>
      <c r="R42" s="139"/>
      <c r="S42" s="100"/>
    </row>
    <row r="43" spans="1:19" ht="20.25" customHeight="1">
      <c r="A43" s="97">
        <v>6</v>
      </c>
      <c r="B43" s="105"/>
      <c r="C43" s="62"/>
      <c r="D43" s="99" t="s">
        <v>59</v>
      </c>
      <c r="E43" s="139"/>
      <c r="F43" s="100"/>
      <c r="G43" s="106"/>
      <c r="H43" s="65"/>
      <c r="I43" s="59"/>
      <c r="J43" s="142"/>
      <c r="K43" s="102"/>
      <c r="L43" s="97">
        <v>18</v>
      </c>
      <c r="M43" s="101" t="s">
        <v>67</v>
      </c>
      <c r="N43" s="65"/>
      <c r="O43" s="65"/>
      <c r="P43" s="65"/>
      <c r="Q43" s="59"/>
      <c r="R43" s="139"/>
      <c r="S43" s="100"/>
    </row>
    <row r="44" spans="1:19" ht="20.25" customHeight="1">
      <c r="A44" s="97">
        <v>7</v>
      </c>
      <c r="B44" s="107" t="s">
        <v>68</v>
      </c>
      <c r="C44" s="65"/>
      <c r="D44" s="59"/>
      <c r="E44" s="140">
        <f>Rekapitulace!E13</f>
        <v>0</v>
      </c>
      <c r="F44" s="75"/>
      <c r="G44" s="97">
        <v>12</v>
      </c>
      <c r="H44" s="107" t="s">
        <v>69</v>
      </c>
      <c r="I44" s="59"/>
      <c r="J44" s="143"/>
      <c r="K44" s="108"/>
      <c r="L44" s="97">
        <v>19</v>
      </c>
      <c r="M44" s="98" t="s">
        <v>70</v>
      </c>
      <c r="N44" s="55"/>
      <c r="O44" s="55"/>
      <c r="P44" s="55"/>
      <c r="Q44" s="109"/>
      <c r="R44" s="140"/>
      <c r="S44" s="75"/>
    </row>
    <row r="45" spans="1:19" ht="20.25" customHeight="1">
      <c r="A45" s="110">
        <v>20</v>
      </c>
      <c r="B45" s="111" t="s">
        <v>71</v>
      </c>
      <c r="C45" s="112"/>
      <c r="D45" s="113"/>
      <c r="E45" s="141"/>
      <c r="F45" s="71"/>
      <c r="G45" s="110">
        <v>21</v>
      </c>
      <c r="H45" s="111" t="s">
        <v>72</v>
      </c>
      <c r="I45" s="113"/>
      <c r="J45" s="144"/>
      <c r="K45" s="114">
        <f>M49</f>
        <v>21</v>
      </c>
      <c r="L45" s="110">
        <v>22</v>
      </c>
      <c r="M45" s="136" t="s">
        <v>86</v>
      </c>
      <c r="N45" s="112"/>
      <c r="O45" s="112"/>
      <c r="P45" s="138">
        <v>5</v>
      </c>
      <c r="Q45" s="137" t="s">
        <v>7</v>
      </c>
      <c r="R45" s="141"/>
      <c r="S45" s="71"/>
    </row>
    <row r="46" spans="1:19" ht="20.25" customHeight="1">
      <c r="A46" s="115" t="s">
        <v>35</v>
      </c>
      <c r="B46" s="40"/>
      <c r="C46" s="40"/>
      <c r="D46" s="40"/>
      <c r="E46" s="40"/>
      <c r="F46" s="116"/>
      <c r="G46" s="117"/>
      <c r="H46" s="40"/>
      <c r="I46" s="40"/>
      <c r="J46" s="40"/>
      <c r="K46" s="40"/>
      <c r="L46" s="91" t="s">
        <v>73</v>
      </c>
      <c r="M46" s="78"/>
      <c r="N46" s="93" t="s">
        <v>74</v>
      </c>
      <c r="O46" s="77"/>
      <c r="P46" s="77"/>
      <c r="Q46" s="77"/>
      <c r="R46" s="145"/>
      <c r="S46" s="80"/>
    </row>
    <row r="47" spans="1:19" ht="20.25" customHeight="1">
      <c r="A47" s="42"/>
      <c r="B47" s="43"/>
      <c r="C47" s="43"/>
      <c r="D47" s="43"/>
      <c r="E47" s="43"/>
      <c r="F47" s="49"/>
      <c r="G47" s="118"/>
      <c r="H47" s="43"/>
      <c r="I47" s="43"/>
      <c r="J47" s="43"/>
      <c r="K47" s="43"/>
      <c r="L47" s="97">
        <v>23</v>
      </c>
      <c r="M47" s="101" t="s">
        <v>75</v>
      </c>
      <c r="N47" s="65"/>
      <c r="O47" s="65"/>
      <c r="P47" s="65"/>
      <c r="Q47" s="100"/>
      <c r="R47" s="140">
        <f>E44+J44+R44+R45</f>
        <v>0</v>
      </c>
      <c r="S47" s="119">
        <f>E44+J44+R44+E45+J45+R45</f>
        <v>0</v>
      </c>
    </row>
    <row r="48" spans="1:19" ht="20.25" customHeight="1">
      <c r="A48" s="120" t="s">
        <v>76</v>
      </c>
      <c r="B48" s="61"/>
      <c r="C48" s="61"/>
      <c r="D48" s="61"/>
      <c r="E48" s="61"/>
      <c r="F48" s="62"/>
      <c r="G48" s="121" t="s">
        <v>77</v>
      </c>
      <c r="H48" s="61"/>
      <c r="I48" s="61"/>
      <c r="J48" s="61"/>
      <c r="K48" s="61"/>
      <c r="L48" s="97">
        <v>24</v>
      </c>
      <c r="M48" s="122">
        <v>15</v>
      </c>
      <c r="N48" s="62" t="s">
        <v>7</v>
      </c>
      <c r="O48" s="123">
        <f>R47-O49</f>
        <v>0</v>
      </c>
      <c r="P48" s="65" t="s">
        <v>78</v>
      </c>
      <c r="Q48" s="59"/>
      <c r="R48" s="146"/>
      <c r="S48" s="124">
        <f>O48*M48/100</f>
        <v>0</v>
      </c>
    </row>
    <row r="49" spans="1:19" ht="20.25" customHeight="1" thickBot="1">
      <c r="A49" s="125" t="s">
        <v>34</v>
      </c>
      <c r="B49" s="55"/>
      <c r="C49" s="55"/>
      <c r="D49" s="55"/>
      <c r="E49" s="55"/>
      <c r="F49" s="46"/>
      <c r="G49" s="126"/>
      <c r="H49" s="55"/>
      <c r="I49" s="55"/>
      <c r="J49" s="55"/>
      <c r="K49" s="55"/>
      <c r="L49" s="97">
        <v>25</v>
      </c>
      <c r="M49" s="127">
        <v>21</v>
      </c>
      <c r="N49" s="59" t="s">
        <v>7</v>
      </c>
      <c r="O49" s="123">
        <f>R47</f>
        <v>0</v>
      </c>
      <c r="P49" s="65" t="s">
        <v>78</v>
      </c>
      <c r="Q49" s="59"/>
      <c r="R49" s="139">
        <f>M49*O49*0.01</f>
        <v>0</v>
      </c>
      <c r="S49" s="128">
        <f>O49*M49/100</f>
        <v>0</v>
      </c>
    </row>
    <row r="50" spans="1:19" ht="20.25" customHeight="1" thickBot="1">
      <c r="A50" s="42"/>
      <c r="B50" s="43"/>
      <c r="C50" s="43"/>
      <c r="D50" s="43"/>
      <c r="E50" s="43"/>
      <c r="F50" s="49"/>
      <c r="G50" s="118"/>
      <c r="H50" s="43"/>
      <c r="I50" s="43"/>
      <c r="J50" s="43"/>
      <c r="K50" s="43"/>
      <c r="L50" s="110">
        <v>26</v>
      </c>
      <c r="M50" s="129" t="s">
        <v>79</v>
      </c>
      <c r="N50" s="112"/>
      <c r="O50" s="112"/>
      <c r="P50" s="112"/>
      <c r="Q50" s="130"/>
      <c r="R50" s="147">
        <f>R47+R48+R49</f>
        <v>0</v>
      </c>
      <c r="S50" s="131"/>
    </row>
    <row r="51" spans="1:19" ht="20.25" customHeight="1">
      <c r="A51" s="120" t="s">
        <v>76</v>
      </c>
      <c r="B51" s="61"/>
      <c r="C51" s="61"/>
      <c r="D51" s="61"/>
      <c r="E51" s="61"/>
      <c r="F51" s="62"/>
      <c r="G51" s="121" t="s">
        <v>77</v>
      </c>
      <c r="H51" s="61"/>
      <c r="I51" s="61"/>
      <c r="J51" s="61"/>
      <c r="K51" s="61"/>
      <c r="L51" s="91" t="s">
        <v>80</v>
      </c>
      <c r="M51" s="78"/>
      <c r="N51" s="93" t="s">
        <v>81</v>
      </c>
      <c r="O51" s="77"/>
      <c r="P51" s="77"/>
      <c r="Q51" s="77"/>
      <c r="R51" s="148"/>
      <c r="S51" s="80"/>
    </row>
    <row r="52" spans="1:19" ht="20.25" customHeight="1">
      <c r="A52" s="125" t="s">
        <v>431</v>
      </c>
      <c r="B52" s="55"/>
      <c r="C52" s="55"/>
      <c r="D52" s="55"/>
      <c r="E52" s="55"/>
      <c r="F52" s="46"/>
      <c r="G52" s="126"/>
      <c r="H52" s="55"/>
      <c r="I52" s="55"/>
      <c r="J52" s="55"/>
      <c r="K52" s="55"/>
      <c r="L52" s="97">
        <v>27</v>
      </c>
      <c r="M52" s="101" t="s">
        <v>82</v>
      </c>
      <c r="N52" s="65"/>
      <c r="O52" s="65"/>
      <c r="P52" s="65"/>
      <c r="Q52" s="59"/>
      <c r="R52" s="139">
        <v>0</v>
      </c>
      <c r="S52" s="100"/>
    </row>
    <row r="53" spans="1:19" ht="20.25" customHeight="1">
      <c r="A53" s="42"/>
      <c r="B53" s="43"/>
      <c r="C53" s="43"/>
      <c r="D53" s="43"/>
      <c r="E53" s="43"/>
      <c r="F53" s="49"/>
      <c r="G53" s="118"/>
      <c r="H53" s="43"/>
      <c r="I53" s="43"/>
      <c r="J53" s="43"/>
      <c r="K53" s="43"/>
      <c r="L53" s="97">
        <v>28</v>
      </c>
      <c r="M53" s="101" t="s">
        <v>83</v>
      </c>
      <c r="N53" s="65"/>
      <c r="O53" s="65"/>
      <c r="P53" s="65"/>
      <c r="Q53" s="59"/>
      <c r="R53" s="139">
        <v>0</v>
      </c>
      <c r="S53" s="100"/>
    </row>
    <row r="54" spans="1:19" ht="20.25" customHeight="1">
      <c r="A54" s="132" t="s">
        <v>76</v>
      </c>
      <c r="B54" s="70"/>
      <c r="C54" s="70"/>
      <c r="D54" s="70"/>
      <c r="E54" s="70"/>
      <c r="F54" s="133"/>
      <c r="G54" s="134" t="s">
        <v>77</v>
      </c>
      <c r="H54" s="70"/>
      <c r="I54" s="70"/>
      <c r="J54" s="70"/>
      <c r="K54" s="70"/>
      <c r="L54" s="110">
        <v>29</v>
      </c>
      <c r="M54" s="111" t="s">
        <v>84</v>
      </c>
      <c r="N54" s="112"/>
      <c r="O54" s="112"/>
      <c r="P54" s="112"/>
      <c r="Q54" s="113"/>
      <c r="R54" s="149">
        <v>0</v>
      </c>
      <c r="S54" s="135"/>
    </row>
  </sheetData>
  <mergeCells count="4">
    <mergeCell ref="E5:J5"/>
    <mergeCell ref="E7:J7"/>
    <mergeCell ref="E9:J9"/>
    <mergeCell ref="P9:R9"/>
  </mergeCells>
  <printOptions verticalCentered="1"/>
  <pageMargins left="0.5905511811023623" right="0.5905511811023623" top="0.9055118110236221" bottom="0.9055118110236221" header="0" footer="0"/>
  <pageSetup fitToHeight="0" fitToWidth="1" horizontalDpi="600" verticalDpi="600" orientation="portrait" paperSize="9" scale="90" r:id="rId1"/>
  <headerFooter alignWithMargins="0">
    <oddHeader>&amp;RPříloha č. 9 ZD - Výkaz výměr
„16-063 Heřmanův Městec – TZH strojovny skladů, rekonstrukce potrubích rozvodů“</oddHeader>
    <oddFooter>&amp;RStrana 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Zeros="0" view="pageLayout" zoomScaleSheetLayoutView="100" workbookViewId="0" topLeftCell="A1">
      <selection activeCell="B35" sqref="B35"/>
    </sheetView>
  </sheetViews>
  <sheetFormatPr defaultColWidth="9.140625" defaultRowHeight="15"/>
  <cols>
    <col min="1" max="1" width="9.28125" style="3" customWidth="1"/>
    <col min="2" max="2" width="59.7109375" style="3" customWidth="1"/>
    <col min="3" max="3" width="6.421875" style="3" customWidth="1"/>
    <col min="4" max="4" width="8.140625" style="3" customWidth="1"/>
    <col min="5" max="5" width="20.00390625" style="3" bestFit="1" customWidth="1"/>
    <col min="6" max="256" width="9.140625" style="15" customWidth="1"/>
    <col min="257" max="257" width="9.28125" style="15" customWidth="1"/>
    <col min="258" max="258" width="59.7109375" style="15" customWidth="1"/>
    <col min="259" max="259" width="6.421875" style="15" customWidth="1"/>
    <col min="260" max="260" width="8.140625" style="15" customWidth="1"/>
    <col min="261" max="261" width="20.00390625" style="15" bestFit="1" customWidth="1"/>
    <col min="262" max="512" width="9.140625" style="15" customWidth="1"/>
    <col min="513" max="513" width="9.28125" style="15" customWidth="1"/>
    <col min="514" max="514" width="59.7109375" style="15" customWidth="1"/>
    <col min="515" max="515" width="6.421875" style="15" customWidth="1"/>
    <col min="516" max="516" width="8.140625" style="15" customWidth="1"/>
    <col min="517" max="517" width="20.00390625" style="15" bestFit="1" customWidth="1"/>
    <col min="518" max="768" width="9.140625" style="15" customWidth="1"/>
    <col min="769" max="769" width="9.28125" style="15" customWidth="1"/>
    <col min="770" max="770" width="59.7109375" style="15" customWidth="1"/>
    <col min="771" max="771" width="6.421875" style="15" customWidth="1"/>
    <col min="772" max="772" width="8.140625" style="15" customWidth="1"/>
    <col min="773" max="773" width="20.00390625" style="15" bestFit="1" customWidth="1"/>
    <col min="774" max="1024" width="9.140625" style="15" customWidth="1"/>
    <col min="1025" max="1025" width="9.28125" style="15" customWidth="1"/>
    <col min="1026" max="1026" width="59.7109375" style="15" customWidth="1"/>
    <col min="1027" max="1027" width="6.421875" style="15" customWidth="1"/>
    <col min="1028" max="1028" width="8.140625" style="15" customWidth="1"/>
    <col min="1029" max="1029" width="20.00390625" style="15" bestFit="1" customWidth="1"/>
    <col min="1030" max="1280" width="9.140625" style="15" customWidth="1"/>
    <col min="1281" max="1281" width="9.28125" style="15" customWidth="1"/>
    <col min="1282" max="1282" width="59.7109375" style="15" customWidth="1"/>
    <col min="1283" max="1283" width="6.421875" style="15" customWidth="1"/>
    <col min="1284" max="1284" width="8.140625" style="15" customWidth="1"/>
    <col min="1285" max="1285" width="20.00390625" style="15" bestFit="1" customWidth="1"/>
    <col min="1286" max="1536" width="9.140625" style="15" customWidth="1"/>
    <col min="1537" max="1537" width="9.28125" style="15" customWidth="1"/>
    <col min="1538" max="1538" width="59.7109375" style="15" customWidth="1"/>
    <col min="1539" max="1539" width="6.421875" style="15" customWidth="1"/>
    <col min="1540" max="1540" width="8.140625" style="15" customWidth="1"/>
    <col min="1541" max="1541" width="20.00390625" style="15" bestFit="1" customWidth="1"/>
    <col min="1542" max="1792" width="9.140625" style="15" customWidth="1"/>
    <col min="1793" max="1793" width="9.28125" style="15" customWidth="1"/>
    <col min="1794" max="1794" width="59.7109375" style="15" customWidth="1"/>
    <col min="1795" max="1795" width="6.421875" style="15" customWidth="1"/>
    <col min="1796" max="1796" width="8.140625" style="15" customWidth="1"/>
    <col min="1797" max="1797" width="20.00390625" style="15" bestFit="1" customWidth="1"/>
    <col min="1798" max="2048" width="9.140625" style="15" customWidth="1"/>
    <col min="2049" max="2049" width="9.28125" style="15" customWidth="1"/>
    <col min="2050" max="2050" width="59.7109375" style="15" customWidth="1"/>
    <col min="2051" max="2051" width="6.421875" style="15" customWidth="1"/>
    <col min="2052" max="2052" width="8.140625" style="15" customWidth="1"/>
    <col min="2053" max="2053" width="20.00390625" style="15" bestFit="1" customWidth="1"/>
    <col min="2054" max="2304" width="9.140625" style="15" customWidth="1"/>
    <col min="2305" max="2305" width="9.28125" style="15" customWidth="1"/>
    <col min="2306" max="2306" width="59.7109375" style="15" customWidth="1"/>
    <col min="2307" max="2307" width="6.421875" style="15" customWidth="1"/>
    <col min="2308" max="2308" width="8.140625" style="15" customWidth="1"/>
    <col min="2309" max="2309" width="20.00390625" style="15" bestFit="1" customWidth="1"/>
    <col min="2310" max="2560" width="9.140625" style="15" customWidth="1"/>
    <col min="2561" max="2561" width="9.28125" style="15" customWidth="1"/>
    <col min="2562" max="2562" width="59.7109375" style="15" customWidth="1"/>
    <col min="2563" max="2563" width="6.421875" style="15" customWidth="1"/>
    <col min="2564" max="2564" width="8.140625" style="15" customWidth="1"/>
    <col min="2565" max="2565" width="20.00390625" style="15" bestFit="1" customWidth="1"/>
    <col min="2566" max="2816" width="9.140625" style="15" customWidth="1"/>
    <col min="2817" max="2817" width="9.28125" style="15" customWidth="1"/>
    <col min="2818" max="2818" width="59.7109375" style="15" customWidth="1"/>
    <col min="2819" max="2819" width="6.421875" style="15" customWidth="1"/>
    <col min="2820" max="2820" width="8.140625" style="15" customWidth="1"/>
    <col min="2821" max="2821" width="20.00390625" style="15" bestFit="1" customWidth="1"/>
    <col min="2822" max="3072" width="9.140625" style="15" customWidth="1"/>
    <col min="3073" max="3073" width="9.28125" style="15" customWidth="1"/>
    <col min="3074" max="3074" width="59.7109375" style="15" customWidth="1"/>
    <col min="3075" max="3075" width="6.421875" style="15" customWidth="1"/>
    <col min="3076" max="3076" width="8.140625" style="15" customWidth="1"/>
    <col min="3077" max="3077" width="20.00390625" style="15" bestFit="1" customWidth="1"/>
    <col min="3078" max="3328" width="9.140625" style="15" customWidth="1"/>
    <col min="3329" max="3329" width="9.28125" style="15" customWidth="1"/>
    <col min="3330" max="3330" width="59.7109375" style="15" customWidth="1"/>
    <col min="3331" max="3331" width="6.421875" style="15" customWidth="1"/>
    <col min="3332" max="3332" width="8.140625" style="15" customWidth="1"/>
    <col min="3333" max="3333" width="20.00390625" style="15" bestFit="1" customWidth="1"/>
    <col min="3334" max="3584" width="9.140625" style="15" customWidth="1"/>
    <col min="3585" max="3585" width="9.28125" style="15" customWidth="1"/>
    <col min="3586" max="3586" width="59.7109375" style="15" customWidth="1"/>
    <col min="3587" max="3587" width="6.421875" style="15" customWidth="1"/>
    <col min="3588" max="3588" width="8.140625" style="15" customWidth="1"/>
    <col min="3589" max="3589" width="20.00390625" style="15" bestFit="1" customWidth="1"/>
    <col min="3590" max="3840" width="9.140625" style="15" customWidth="1"/>
    <col min="3841" max="3841" width="9.28125" style="15" customWidth="1"/>
    <col min="3842" max="3842" width="59.7109375" style="15" customWidth="1"/>
    <col min="3843" max="3843" width="6.421875" style="15" customWidth="1"/>
    <col min="3844" max="3844" width="8.140625" style="15" customWidth="1"/>
    <col min="3845" max="3845" width="20.00390625" style="15" bestFit="1" customWidth="1"/>
    <col min="3846" max="4096" width="9.140625" style="15" customWidth="1"/>
    <col min="4097" max="4097" width="9.28125" style="15" customWidth="1"/>
    <col min="4098" max="4098" width="59.7109375" style="15" customWidth="1"/>
    <col min="4099" max="4099" width="6.421875" style="15" customWidth="1"/>
    <col min="4100" max="4100" width="8.140625" style="15" customWidth="1"/>
    <col min="4101" max="4101" width="20.00390625" style="15" bestFit="1" customWidth="1"/>
    <col min="4102" max="4352" width="9.140625" style="15" customWidth="1"/>
    <col min="4353" max="4353" width="9.28125" style="15" customWidth="1"/>
    <col min="4354" max="4354" width="59.7109375" style="15" customWidth="1"/>
    <col min="4355" max="4355" width="6.421875" style="15" customWidth="1"/>
    <col min="4356" max="4356" width="8.140625" style="15" customWidth="1"/>
    <col min="4357" max="4357" width="20.00390625" style="15" bestFit="1" customWidth="1"/>
    <col min="4358" max="4608" width="9.140625" style="15" customWidth="1"/>
    <col min="4609" max="4609" width="9.28125" style="15" customWidth="1"/>
    <col min="4610" max="4610" width="59.7109375" style="15" customWidth="1"/>
    <col min="4611" max="4611" width="6.421875" style="15" customWidth="1"/>
    <col min="4612" max="4612" width="8.140625" style="15" customWidth="1"/>
    <col min="4613" max="4613" width="20.00390625" style="15" bestFit="1" customWidth="1"/>
    <col min="4614" max="4864" width="9.140625" style="15" customWidth="1"/>
    <col min="4865" max="4865" width="9.28125" style="15" customWidth="1"/>
    <col min="4866" max="4866" width="59.7109375" style="15" customWidth="1"/>
    <col min="4867" max="4867" width="6.421875" style="15" customWidth="1"/>
    <col min="4868" max="4868" width="8.140625" style="15" customWidth="1"/>
    <col min="4869" max="4869" width="20.00390625" style="15" bestFit="1" customWidth="1"/>
    <col min="4870" max="5120" width="9.140625" style="15" customWidth="1"/>
    <col min="5121" max="5121" width="9.28125" style="15" customWidth="1"/>
    <col min="5122" max="5122" width="59.7109375" style="15" customWidth="1"/>
    <col min="5123" max="5123" width="6.421875" style="15" customWidth="1"/>
    <col min="5124" max="5124" width="8.140625" style="15" customWidth="1"/>
    <col min="5125" max="5125" width="20.00390625" style="15" bestFit="1" customWidth="1"/>
    <col min="5126" max="5376" width="9.140625" style="15" customWidth="1"/>
    <col min="5377" max="5377" width="9.28125" style="15" customWidth="1"/>
    <col min="5378" max="5378" width="59.7109375" style="15" customWidth="1"/>
    <col min="5379" max="5379" width="6.421875" style="15" customWidth="1"/>
    <col min="5380" max="5380" width="8.140625" style="15" customWidth="1"/>
    <col min="5381" max="5381" width="20.00390625" style="15" bestFit="1" customWidth="1"/>
    <col min="5382" max="5632" width="9.140625" style="15" customWidth="1"/>
    <col min="5633" max="5633" width="9.28125" style="15" customWidth="1"/>
    <col min="5634" max="5634" width="59.7109375" style="15" customWidth="1"/>
    <col min="5635" max="5635" width="6.421875" style="15" customWidth="1"/>
    <col min="5636" max="5636" width="8.140625" style="15" customWidth="1"/>
    <col min="5637" max="5637" width="20.00390625" style="15" bestFit="1" customWidth="1"/>
    <col min="5638" max="5888" width="9.140625" style="15" customWidth="1"/>
    <col min="5889" max="5889" width="9.28125" style="15" customWidth="1"/>
    <col min="5890" max="5890" width="59.7109375" style="15" customWidth="1"/>
    <col min="5891" max="5891" width="6.421875" style="15" customWidth="1"/>
    <col min="5892" max="5892" width="8.140625" style="15" customWidth="1"/>
    <col min="5893" max="5893" width="20.00390625" style="15" bestFit="1" customWidth="1"/>
    <col min="5894" max="6144" width="9.140625" style="15" customWidth="1"/>
    <col min="6145" max="6145" width="9.28125" style="15" customWidth="1"/>
    <col min="6146" max="6146" width="59.7109375" style="15" customWidth="1"/>
    <col min="6147" max="6147" width="6.421875" style="15" customWidth="1"/>
    <col min="6148" max="6148" width="8.140625" style="15" customWidth="1"/>
    <col min="6149" max="6149" width="20.00390625" style="15" bestFit="1" customWidth="1"/>
    <col min="6150" max="6400" width="9.140625" style="15" customWidth="1"/>
    <col min="6401" max="6401" width="9.28125" style="15" customWidth="1"/>
    <col min="6402" max="6402" width="59.7109375" style="15" customWidth="1"/>
    <col min="6403" max="6403" width="6.421875" style="15" customWidth="1"/>
    <col min="6404" max="6404" width="8.140625" style="15" customWidth="1"/>
    <col min="6405" max="6405" width="20.00390625" style="15" bestFit="1" customWidth="1"/>
    <col min="6406" max="6656" width="9.140625" style="15" customWidth="1"/>
    <col min="6657" max="6657" width="9.28125" style="15" customWidth="1"/>
    <col min="6658" max="6658" width="59.7109375" style="15" customWidth="1"/>
    <col min="6659" max="6659" width="6.421875" style="15" customWidth="1"/>
    <col min="6660" max="6660" width="8.140625" style="15" customWidth="1"/>
    <col min="6661" max="6661" width="20.00390625" style="15" bestFit="1" customWidth="1"/>
    <col min="6662" max="6912" width="9.140625" style="15" customWidth="1"/>
    <col min="6913" max="6913" width="9.28125" style="15" customWidth="1"/>
    <col min="6914" max="6914" width="59.7109375" style="15" customWidth="1"/>
    <col min="6915" max="6915" width="6.421875" style="15" customWidth="1"/>
    <col min="6916" max="6916" width="8.140625" style="15" customWidth="1"/>
    <col min="6917" max="6917" width="20.00390625" style="15" bestFit="1" customWidth="1"/>
    <col min="6918" max="7168" width="9.140625" style="15" customWidth="1"/>
    <col min="7169" max="7169" width="9.28125" style="15" customWidth="1"/>
    <col min="7170" max="7170" width="59.7109375" style="15" customWidth="1"/>
    <col min="7171" max="7171" width="6.421875" style="15" customWidth="1"/>
    <col min="7172" max="7172" width="8.140625" style="15" customWidth="1"/>
    <col min="7173" max="7173" width="20.00390625" style="15" bestFit="1" customWidth="1"/>
    <col min="7174" max="7424" width="9.140625" style="15" customWidth="1"/>
    <col min="7425" max="7425" width="9.28125" style="15" customWidth="1"/>
    <col min="7426" max="7426" width="59.7109375" style="15" customWidth="1"/>
    <col min="7427" max="7427" width="6.421875" style="15" customWidth="1"/>
    <col min="7428" max="7428" width="8.140625" style="15" customWidth="1"/>
    <col min="7429" max="7429" width="20.00390625" style="15" bestFit="1" customWidth="1"/>
    <col min="7430" max="7680" width="9.140625" style="15" customWidth="1"/>
    <col min="7681" max="7681" width="9.28125" style="15" customWidth="1"/>
    <col min="7682" max="7682" width="59.7109375" style="15" customWidth="1"/>
    <col min="7683" max="7683" width="6.421875" style="15" customWidth="1"/>
    <col min="7684" max="7684" width="8.140625" style="15" customWidth="1"/>
    <col min="7685" max="7685" width="20.00390625" style="15" bestFit="1" customWidth="1"/>
    <col min="7686" max="7936" width="9.140625" style="15" customWidth="1"/>
    <col min="7937" max="7937" width="9.28125" style="15" customWidth="1"/>
    <col min="7938" max="7938" width="59.7109375" style="15" customWidth="1"/>
    <col min="7939" max="7939" width="6.421875" style="15" customWidth="1"/>
    <col min="7940" max="7940" width="8.140625" style="15" customWidth="1"/>
    <col min="7941" max="7941" width="20.00390625" style="15" bestFit="1" customWidth="1"/>
    <col min="7942" max="8192" width="9.140625" style="15" customWidth="1"/>
    <col min="8193" max="8193" width="9.28125" style="15" customWidth="1"/>
    <col min="8194" max="8194" width="59.7109375" style="15" customWidth="1"/>
    <col min="8195" max="8195" width="6.421875" style="15" customWidth="1"/>
    <col min="8196" max="8196" width="8.140625" style="15" customWidth="1"/>
    <col min="8197" max="8197" width="20.00390625" style="15" bestFit="1" customWidth="1"/>
    <col min="8198" max="8448" width="9.140625" style="15" customWidth="1"/>
    <col min="8449" max="8449" width="9.28125" style="15" customWidth="1"/>
    <col min="8450" max="8450" width="59.7109375" style="15" customWidth="1"/>
    <col min="8451" max="8451" width="6.421875" style="15" customWidth="1"/>
    <col min="8452" max="8452" width="8.140625" style="15" customWidth="1"/>
    <col min="8453" max="8453" width="20.00390625" style="15" bestFit="1" customWidth="1"/>
    <col min="8454" max="8704" width="9.140625" style="15" customWidth="1"/>
    <col min="8705" max="8705" width="9.28125" style="15" customWidth="1"/>
    <col min="8706" max="8706" width="59.7109375" style="15" customWidth="1"/>
    <col min="8707" max="8707" width="6.421875" style="15" customWidth="1"/>
    <col min="8708" max="8708" width="8.140625" style="15" customWidth="1"/>
    <col min="8709" max="8709" width="20.00390625" style="15" bestFit="1" customWidth="1"/>
    <col min="8710" max="8960" width="9.140625" style="15" customWidth="1"/>
    <col min="8961" max="8961" width="9.28125" style="15" customWidth="1"/>
    <col min="8962" max="8962" width="59.7109375" style="15" customWidth="1"/>
    <col min="8963" max="8963" width="6.421875" style="15" customWidth="1"/>
    <col min="8964" max="8964" width="8.140625" style="15" customWidth="1"/>
    <col min="8965" max="8965" width="20.00390625" style="15" bestFit="1" customWidth="1"/>
    <col min="8966" max="9216" width="9.140625" style="15" customWidth="1"/>
    <col min="9217" max="9217" width="9.28125" style="15" customWidth="1"/>
    <col min="9218" max="9218" width="59.7109375" style="15" customWidth="1"/>
    <col min="9219" max="9219" width="6.421875" style="15" customWidth="1"/>
    <col min="9220" max="9220" width="8.140625" style="15" customWidth="1"/>
    <col min="9221" max="9221" width="20.00390625" style="15" bestFit="1" customWidth="1"/>
    <col min="9222" max="9472" width="9.140625" style="15" customWidth="1"/>
    <col min="9473" max="9473" width="9.28125" style="15" customWidth="1"/>
    <col min="9474" max="9474" width="59.7109375" style="15" customWidth="1"/>
    <col min="9475" max="9475" width="6.421875" style="15" customWidth="1"/>
    <col min="9476" max="9476" width="8.140625" style="15" customWidth="1"/>
    <col min="9477" max="9477" width="20.00390625" style="15" bestFit="1" customWidth="1"/>
    <col min="9478" max="9728" width="9.140625" style="15" customWidth="1"/>
    <col min="9729" max="9729" width="9.28125" style="15" customWidth="1"/>
    <col min="9730" max="9730" width="59.7109375" style="15" customWidth="1"/>
    <col min="9731" max="9731" width="6.421875" style="15" customWidth="1"/>
    <col min="9732" max="9732" width="8.140625" style="15" customWidth="1"/>
    <col min="9733" max="9733" width="20.00390625" style="15" bestFit="1" customWidth="1"/>
    <col min="9734" max="9984" width="9.140625" style="15" customWidth="1"/>
    <col min="9985" max="9985" width="9.28125" style="15" customWidth="1"/>
    <col min="9986" max="9986" width="59.7109375" style="15" customWidth="1"/>
    <col min="9987" max="9987" width="6.421875" style="15" customWidth="1"/>
    <col min="9988" max="9988" width="8.140625" style="15" customWidth="1"/>
    <col min="9989" max="9989" width="20.00390625" style="15" bestFit="1" customWidth="1"/>
    <col min="9990" max="10240" width="9.140625" style="15" customWidth="1"/>
    <col min="10241" max="10241" width="9.28125" style="15" customWidth="1"/>
    <col min="10242" max="10242" width="59.7109375" style="15" customWidth="1"/>
    <col min="10243" max="10243" width="6.421875" style="15" customWidth="1"/>
    <col min="10244" max="10244" width="8.140625" style="15" customWidth="1"/>
    <col min="10245" max="10245" width="20.00390625" style="15" bestFit="1" customWidth="1"/>
    <col min="10246" max="10496" width="9.140625" style="15" customWidth="1"/>
    <col min="10497" max="10497" width="9.28125" style="15" customWidth="1"/>
    <col min="10498" max="10498" width="59.7109375" style="15" customWidth="1"/>
    <col min="10499" max="10499" width="6.421875" style="15" customWidth="1"/>
    <col min="10500" max="10500" width="8.140625" style="15" customWidth="1"/>
    <col min="10501" max="10501" width="20.00390625" style="15" bestFit="1" customWidth="1"/>
    <col min="10502" max="10752" width="9.140625" style="15" customWidth="1"/>
    <col min="10753" max="10753" width="9.28125" style="15" customWidth="1"/>
    <col min="10754" max="10754" width="59.7109375" style="15" customWidth="1"/>
    <col min="10755" max="10755" width="6.421875" style="15" customWidth="1"/>
    <col min="10756" max="10756" width="8.140625" style="15" customWidth="1"/>
    <col min="10757" max="10757" width="20.00390625" style="15" bestFit="1" customWidth="1"/>
    <col min="10758" max="11008" width="9.140625" style="15" customWidth="1"/>
    <col min="11009" max="11009" width="9.28125" style="15" customWidth="1"/>
    <col min="11010" max="11010" width="59.7109375" style="15" customWidth="1"/>
    <col min="11011" max="11011" width="6.421875" style="15" customWidth="1"/>
    <col min="11012" max="11012" width="8.140625" style="15" customWidth="1"/>
    <col min="11013" max="11013" width="20.00390625" style="15" bestFit="1" customWidth="1"/>
    <col min="11014" max="11264" width="9.140625" style="15" customWidth="1"/>
    <col min="11265" max="11265" width="9.28125" style="15" customWidth="1"/>
    <col min="11266" max="11266" width="59.7109375" style="15" customWidth="1"/>
    <col min="11267" max="11267" width="6.421875" style="15" customWidth="1"/>
    <col min="11268" max="11268" width="8.140625" style="15" customWidth="1"/>
    <col min="11269" max="11269" width="20.00390625" style="15" bestFit="1" customWidth="1"/>
    <col min="11270" max="11520" width="9.140625" style="15" customWidth="1"/>
    <col min="11521" max="11521" width="9.28125" style="15" customWidth="1"/>
    <col min="11522" max="11522" width="59.7109375" style="15" customWidth="1"/>
    <col min="11523" max="11523" width="6.421875" style="15" customWidth="1"/>
    <col min="11524" max="11524" width="8.140625" style="15" customWidth="1"/>
    <col min="11525" max="11525" width="20.00390625" style="15" bestFit="1" customWidth="1"/>
    <col min="11526" max="11776" width="9.140625" style="15" customWidth="1"/>
    <col min="11777" max="11777" width="9.28125" style="15" customWidth="1"/>
    <col min="11778" max="11778" width="59.7109375" style="15" customWidth="1"/>
    <col min="11779" max="11779" width="6.421875" style="15" customWidth="1"/>
    <col min="11780" max="11780" width="8.140625" style="15" customWidth="1"/>
    <col min="11781" max="11781" width="20.00390625" style="15" bestFit="1" customWidth="1"/>
    <col min="11782" max="12032" width="9.140625" style="15" customWidth="1"/>
    <col min="12033" max="12033" width="9.28125" style="15" customWidth="1"/>
    <col min="12034" max="12034" width="59.7109375" style="15" customWidth="1"/>
    <col min="12035" max="12035" width="6.421875" style="15" customWidth="1"/>
    <col min="12036" max="12036" width="8.140625" style="15" customWidth="1"/>
    <col min="12037" max="12037" width="20.00390625" style="15" bestFit="1" customWidth="1"/>
    <col min="12038" max="12288" width="9.140625" style="15" customWidth="1"/>
    <col min="12289" max="12289" width="9.28125" style="15" customWidth="1"/>
    <col min="12290" max="12290" width="59.7109375" style="15" customWidth="1"/>
    <col min="12291" max="12291" width="6.421875" style="15" customWidth="1"/>
    <col min="12292" max="12292" width="8.140625" style="15" customWidth="1"/>
    <col min="12293" max="12293" width="20.00390625" style="15" bestFit="1" customWidth="1"/>
    <col min="12294" max="12544" width="9.140625" style="15" customWidth="1"/>
    <col min="12545" max="12545" width="9.28125" style="15" customWidth="1"/>
    <col min="12546" max="12546" width="59.7109375" style="15" customWidth="1"/>
    <col min="12547" max="12547" width="6.421875" style="15" customWidth="1"/>
    <col min="12548" max="12548" width="8.140625" style="15" customWidth="1"/>
    <col min="12549" max="12549" width="20.00390625" style="15" bestFit="1" customWidth="1"/>
    <col min="12550" max="12800" width="9.140625" style="15" customWidth="1"/>
    <col min="12801" max="12801" width="9.28125" style="15" customWidth="1"/>
    <col min="12802" max="12802" width="59.7109375" style="15" customWidth="1"/>
    <col min="12803" max="12803" width="6.421875" style="15" customWidth="1"/>
    <col min="12804" max="12804" width="8.140625" style="15" customWidth="1"/>
    <col min="12805" max="12805" width="20.00390625" style="15" bestFit="1" customWidth="1"/>
    <col min="12806" max="13056" width="9.140625" style="15" customWidth="1"/>
    <col min="13057" max="13057" width="9.28125" style="15" customWidth="1"/>
    <col min="13058" max="13058" width="59.7109375" style="15" customWidth="1"/>
    <col min="13059" max="13059" width="6.421875" style="15" customWidth="1"/>
    <col min="13060" max="13060" width="8.140625" style="15" customWidth="1"/>
    <col min="13061" max="13061" width="20.00390625" style="15" bestFit="1" customWidth="1"/>
    <col min="13062" max="13312" width="9.140625" style="15" customWidth="1"/>
    <col min="13313" max="13313" width="9.28125" style="15" customWidth="1"/>
    <col min="13314" max="13314" width="59.7109375" style="15" customWidth="1"/>
    <col min="13315" max="13315" width="6.421875" style="15" customWidth="1"/>
    <col min="13316" max="13316" width="8.140625" style="15" customWidth="1"/>
    <col min="13317" max="13317" width="20.00390625" style="15" bestFit="1" customWidth="1"/>
    <col min="13318" max="13568" width="9.140625" style="15" customWidth="1"/>
    <col min="13569" max="13569" width="9.28125" style="15" customWidth="1"/>
    <col min="13570" max="13570" width="59.7109375" style="15" customWidth="1"/>
    <col min="13571" max="13571" width="6.421875" style="15" customWidth="1"/>
    <col min="13572" max="13572" width="8.140625" style="15" customWidth="1"/>
    <col min="13573" max="13573" width="20.00390625" style="15" bestFit="1" customWidth="1"/>
    <col min="13574" max="13824" width="9.140625" style="15" customWidth="1"/>
    <col min="13825" max="13825" width="9.28125" style="15" customWidth="1"/>
    <col min="13826" max="13826" width="59.7109375" style="15" customWidth="1"/>
    <col min="13827" max="13827" width="6.421875" style="15" customWidth="1"/>
    <col min="13828" max="13828" width="8.140625" style="15" customWidth="1"/>
    <col min="13829" max="13829" width="20.00390625" style="15" bestFit="1" customWidth="1"/>
    <col min="13830" max="14080" width="9.140625" style="15" customWidth="1"/>
    <col min="14081" max="14081" width="9.28125" style="15" customWidth="1"/>
    <col min="14082" max="14082" width="59.7109375" style="15" customWidth="1"/>
    <col min="14083" max="14083" width="6.421875" style="15" customWidth="1"/>
    <col min="14084" max="14084" width="8.140625" style="15" customWidth="1"/>
    <col min="14085" max="14085" width="20.00390625" style="15" bestFit="1" customWidth="1"/>
    <col min="14086" max="14336" width="9.140625" style="15" customWidth="1"/>
    <col min="14337" max="14337" width="9.28125" style="15" customWidth="1"/>
    <col min="14338" max="14338" width="59.7109375" style="15" customWidth="1"/>
    <col min="14339" max="14339" width="6.421875" style="15" customWidth="1"/>
    <col min="14340" max="14340" width="8.140625" style="15" customWidth="1"/>
    <col min="14341" max="14341" width="20.00390625" style="15" bestFit="1" customWidth="1"/>
    <col min="14342" max="14592" width="9.140625" style="15" customWidth="1"/>
    <col min="14593" max="14593" width="9.28125" style="15" customWidth="1"/>
    <col min="14594" max="14594" width="59.7109375" style="15" customWidth="1"/>
    <col min="14595" max="14595" width="6.421875" style="15" customWidth="1"/>
    <col min="14596" max="14596" width="8.140625" style="15" customWidth="1"/>
    <col min="14597" max="14597" width="20.00390625" style="15" bestFit="1" customWidth="1"/>
    <col min="14598" max="14848" width="9.140625" style="15" customWidth="1"/>
    <col min="14849" max="14849" width="9.28125" style="15" customWidth="1"/>
    <col min="14850" max="14850" width="59.7109375" style="15" customWidth="1"/>
    <col min="14851" max="14851" width="6.421875" style="15" customWidth="1"/>
    <col min="14852" max="14852" width="8.140625" style="15" customWidth="1"/>
    <col min="14853" max="14853" width="20.00390625" style="15" bestFit="1" customWidth="1"/>
    <col min="14854" max="15104" width="9.140625" style="15" customWidth="1"/>
    <col min="15105" max="15105" width="9.28125" style="15" customWidth="1"/>
    <col min="15106" max="15106" width="59.7109375" style="15" customWidth="1"/>
    <col min="15107" max="15107" width="6.421875" style="15" customWidth="1"/>
    <col min="15108" max="15108" width="8.140625" style="15" customWidth="1"/>
    <col min="15109" max="15109" width="20.00390625" style="15" bestFit="1" customWidth="1"/>
    <col min="15110" max="15360" width="9.140625" style="15" customWidth="1"/>
    <col min="15361" max="15361" width="9.28125" style="15" customWidth="1"/>
    <col min="15362" max="15362" width="59.7109375" style="15" customWidth="1"/>
    <col min="15363" max="15363" width="6.421875" style="15" customWidth="1"/>
    <col min="15364" max="15364" width="8.140625" style="15" customWidth="1"/>
    <col min="15365" max="15365" width="20.00390625" style="15" bestFit="1" customWidth="1"/>
    <col min="15366" max="15616" width="9.140625" style="15" customWidth="1"/>
    <col min="15617" max="15617" width="9.28125" style="15" customWidth="1"/>
    <col min="15618" max="15618" width="59.7109375" style="15" customWidth="1"/>
    <col min="15619" max="15619" width="6.421875" style="15" customWidth="1"/>
    <col min="15620" max="15620" width="8.140625" style="15" customWidth="1"/>
    <col min="15621" max="15621" width="20.00390625" style="15" bestFit="1" customWidth="1"/>
    <col min="15622" max="15872" width="9.140625" style="15" customWidth="1"/>
    <col min="15873" max="15873" width="9.28125" style="15" customWidth="1"/>
    <col min="15874" max="15874" width="59.7109375" style="15" customWidth="1"/>
    <col min="15875" max="15875" width="6.421875" style="15" customWidth="1"/>
    <col min="15876" max="15876" width="8.140625" style="15" customWidth="1"/>
    <col min="15877" max="15877" width="20.00390625" style="15" bestFit="1" customWidth="1"/>
    <col min="15878" max="16128" width="9.140625" style="15" customWidth="1"/>
    <col min="16129" max="16129" width="9.28125" style="15" customWidth="1"/>
    <col min="16130" max="16130" width="59.7109375" style="15" customWidth="1"/>
    <col min="16131" max="16131" width="6.421875" style="15" customWidth="1"/>
    <col min="16132" max="16132" width="8.140625" style="15" customWidth="1"/>
    <col min="16133" max="16133" width="20.00390625" style="15" bestFit="1" customWidth="1"/>
    <col min="16134" max="16384" width="9.140625" style="15" customWidth="1"/>
  </cols>
  <sheetData>
    <row r="1" spans="1:5" s="3" customFormat="1" ht="18">
      <c r="A1" s="1" t="s">
        <v>0</v>
      </c>
      <c r="B1" s="2"/>
      <c r="C1" s="2"/>
      <c r="D1" s="2"/>
      <c r="E1" s="2"/>
    </row>
    <row r="2" spans="1:5" s="3" customFormat="1" ht="11.25">
      <c r="A2" s="4" t="s">
        <v>1</v>
      </c>
      <c r="B2" s="17" t="s">
        <v>100</v>
      </c>
      <c r="C2" s="5"/>
      <c r="D2" s="4" t="s">
        <v>2</v>
      </c>
      <c r="E2" s="5" t="s">
        <v>87</v>
      </c>
    </row>
    <row r="3" spans="1:5" s="3" customFormat="1" ht="11.25">
      <c r="A3" s="4"/>
      <c r="B3" s="5"/>
      <c r="C3" s="5"/>
      <c r="D3" s="4" t="s">
        <v>3</v>
      </c>
      <c r="E3" s="5" t="s">
        <v>11</v>
      </c>
    </row>
    <row r="4" spans="1:5" s="3" customFormat="1" ht="15">
      <c r="A4" s="2"/>
      <c r="B4" s="2"/>
      <c r="C4" s="2"/>
      <c r="D4" s="2"/>
      <c r="E4" s="2"/>
    </row>
    <row r="5" spans="1:5" s="3" customFormat="1" ht="11.25">
      <c r="A5" s="6" t="s">
        <v>4</v>
      </c>
      <c r="B5" s="7" t="s">
        <v>5</v>
      </c>
      <c r="C5" s="8"/>
      <c r="D5" s="9"/>
      <c r="E5" s="6" t="s">
        <v>6</v>
      </c>
    </row>
    <row r="6" spans="1:5" s="13" customFormat="1" ht="12.75">
      <c r="A6" s="10"/>
      <c r="B6" s="10"/>
      <c r="C6" s="10"/>
      <c r="D6" s="11"/>
      <c r="E6" s="12"/>
    </row>
    <row r="7" spans="1:5" s="14" customFormat="1" ht="11.25">
      <c r="A7" s="21" t="s">
        <v>103</v>
      </c>
      <c r="B7" s="21" t="s">
        <v>104</v>
      </c>
      <c r="C7" s="21"/>
      <c r="D7" s="22"/>
      <c r="E7" s="28">
        <f>SUBTOTAL(9,E8:E11)</f>
        <v>0</v>
      </c>
    </row>
    <row r="8" spans="1:5" s="16" customFormat="1" ht="11.25">
      <c r="A8" s="25" t="s">
        <v>102</v>
      </c>
      <c r="B8" s="25" t="s">
        <v>101</v>
      </c>
      <c r="C8" s="26"/>
      <c r="D8" s="27"/>
      <c r="E8" s="29">
        <f>SUBTOTAL(9,E9:E11)</f>
        <v>0</v>
      </c>
    </row>
    <row r="9" spans="1:5" s="16" customFormat="1" ht="11.25">
      <c r="A9" s="18" t="s">
        <v>12</v>
      </c>
      <c r="B9" s="18" t="s">
        <v>13</v>
      </c>
      <c r="C9" s="19"/>
      <c r="D9" s="20"/>
      <c r="E9" s="20">
        <f>'01.Technologie'!K8</f>
        <v>0</v>
      </c>
    </row>
    <row r="10" spans="1:5" s="16" customFormat="1" ht="11.25">
      <c r="A10" s="18" t="s">
        <v>14</v>
      </c>
      <c r="B10" s="18" t="s">
        <v>15</v>
      </c>
      <c r="C10" s="19"/>
      <c r="D10" s="20"/>
      <c r="E10" s="20">
        <f>'02.Silnoproud'!K9</f>
        <v>0</v>
      </c>
    </row>
    <row r="11" spans="1:5" s="16" customFormat="1" ht="11.25">
      <c r="A11" s="18" t="s">
        <v>88</v>
      </c>
      <c r="B11" s="18" t="s">
        <v>105</v>
      </c>
      <c r="C11" s="19"/>
      <c r="D11" s="20"/>
      <c r="E11" s="20">
        <f>'03.ASŘ a MaR'!K9</f>
        <v>0</v>
      </c>
    </row>
    <row r="12" spans="1:5" s="3" customFormat="1" ht="11.25">
      <c r="A12" s="19"/>
      <c r="B12" s="19"/>
      <c r="C12" s="19"/>
      <c r="D12" s="20"/>
      <c r="E12" s="20"/>
    </row>
    <row r="13" spans="1:5" ht="12.75">
      <c r="A13" s="23"/>
      <c r="B13" s="24" t="s">
        <v>381</v>
      </c>
      <c r="C13" s="23"/>
      <c r="D13" s="23"/>
      <c r="E13" s="30">
        <f>SUBTOTAL(9,E7:E12)</f>
        <v>0</v>
      </c>
    </row>
    <row r="14" spans="1:5" ht="15">
      <c r="A14" s="23"/>
      <c r="B14" s="23"/>
      <c r="C14" s="23"/>
      <c r="D14" s="23"/>
      <c r="E14" s="23"/>
    </row>
    <row r="15" spans="1:5" ht="15">
      <c r="A15" s="23"/>
      <c r="B15" s="23"/>
      <c r="C15" s="23"/>
      <c r="D15" s="23"/>
      <c r="E15" s="23"/>
    </row>
    <row r="16" spans="1:5" ht="15">
      <c r="A16" s="23"/>
      <c r="B16" s="23"/>
      <c r="C16" s="23"/>
      <c r="D16" s="23"/>
      <c r="E16" s="23"/>
    </row>
    <row r="17" spans="1:5" ht="15">
      <c r="A17" s="23"/>
      <c r="B17" s="23"/>
      <c r="C17" s="23"/>
      <c r="D17" s="23"/>
      <c r="E17" s="23"/>
    </row>
    <row r="20" ht="15">
      <c r="B20" s="494" t="s">
        <v>435</v>
      </c>
    </row>
    <row r="27" ht="15">
      <c r="B27" s="494" t="s">
        <v>433</v>
      </c>
    </row>
    <row r="28" ht="15">
      <c r="B28" s="494" t="s">
        <v>432</v>
      </c>
    </row>
    <row r="29" ht="15">
      <c r="B29" s="494" t="s">
        <v>434</v>
      </c>
    </row>
  </sheetData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portrait" paperSize="256" scale="92" r:id="rId1"/>
  <headerFooter alignWithMargins="0">
    <oddHeader>&amp;RPříloha č. 9 ZD - Výkaz výměr
„16-063 Heřmanův Městec – TZH strojovny skladů, rekonstrukce potrubích rozvodů“</oddHeader>
    <oddFooter>&amp;RStrana 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showZeros="0" tabSelected="1" zoomScale="80" zoomScaleNormal="80" zoomScaleSheetLayoutView="100" workbookViewId="0" topLeftCell="A13">
      <selection activeCell="T30" sqref="T30"/>
    </sheetView>
  </sheetViews>
  <sheetFormatPr defaultColWidth="9.00390625" defaultRowHeight="15"/>
  <cols>
    <col min="1" max="1" width="3.28125" style="389" customWidth="1"/>
    <col min="2" max="2" width="7.421875" style="390" customWidth="1"/>
    <col min="3" max="3" width="60.57421875" style="390" customWidth="1"/>
    <col min="4" max="4" width="4.00390625" style="391" customWidth="1"/>
    <col min="5" max="5" width="7.421875" style="392" customWidth="1"/>
    <col min="6" max="11" width="10.8515625" style="393" customWidth="1"/>
    <col min="12" max="12" width="8.140625" style="394" customWidth="1"/>
    <col min="13" max="13" width="11.00390625" style="392" customWidth="1"/>
    <col min="14" max="14" width="4.00390625" style="285" customWidth="1"/>
    <col min="15" max="16" width="9.00390625" style="285" customWidth="1"/>
    <col min="17" max="256" width="9.00390625" style="15" customWidth="1"/>
    <col min="257" max="257" width="3.28125" style="15" customWidth="1"/>
    <col min="258" max="258" width="7.421875" style="15" customWidth="1"/>
    <col min="259" max="259" width="60.57421875" style="15" customWidth="1"/>
    <col min="260" max="260" width="4.00390625" style="15" customWidth="1"/>
    <col min="261" max="261" width="7.421875" style="15" customWidth="1"/>
    <col min="262" max="267" width="10.8515625" style="15" customWidth="1"/>
    <col min="268" max="268" width="8.140625" style="15" customWidth="1"/>
    <col min="269" max="269" width="11.00390625" style="15" customWidth="1"/>
    <col min="270" max="270" width="4.00390625" style="15" customWidth="1"/>
    <col min="271" max="512" width="9.00390625" style="15" customWidth="1"/>
    <col min="513" max="513" width="3.28125" style="15" customWidth="1"/>
    <col min="514" max="514" width="7.421875" style="15" customWidth="1"/>
    <col min="515" max="515" width="60.57421875" style="15" customWidth="1"/>
    <col min="516" max="516" width="4.00390625" style="15" customWidth="1"/>
    <col min="517" max="517" width="7.421875" style="15" customWidth="1"/>
    <col min="518" max="523" width="10.8515625" style="15" customWidth="1"/>
    <col min="524" max="524" width="8.140625" style="15" customWidth="1"/>
    <col min="525" max="525" width="11.00390625" style="15" customWidth="1"/>
    <col min="526" max="526" width="4.00390625" style="15" customWidth="1"/>
    <col min="527" max="768" width="9.00390625" style="15" customWidth="1"/>
    <col min="769" max="769" width="3.28125" style="15" customWidth="1"/>
    <col min="770" max="770" width="7.421875" style="15" customWidth="1"/>
    <col min="771" max="771" width="60.57421875" style="15" customWidth="1"/>
    <col min="772" max="772" width="4.00390625" style="15" customWidth="1"/>
    <col min="773" max="773" width="7.421875" style="15" customWidth="1"/>
    <col min="774" max="779" width="10.8515625" style="15" customWidth="1"/>
    <col min="780" max="780" width="8.140625" style="15" customWidth="1"/>
    <col min="781" max="781" width="11.00390625" style="15" customWidth="1"/>
    <col min="782" max="782" width="4.00390625" style="15" customWidth="1"/>
    <col min="783" max="1024" width="9.00390625" style="15" customWidth="1"/>
    <col min="1025" max="1025" width="3.28125" style="15" customWidth="1"/>
    <col min="1026" max="1026" width="7.421875" style="15" customWidth="1"/>
    <col min="1027" max="1027" width="60.57421875" style="15" customWidth="1"/>
    <col min="1028" max="1028" width="4.00390625" style="15" customWidth="1"/>
    <col min="1029" max="1029" width="7.421875" style="15" customWidth="1"/>
    <col min="1030" max="1035" width="10.8515625" style="15" customWidth="1"/>
    <col min="1036" max="1036" width="8.140625" style="15" customWidth="1"/>
    <col min="1037" max="1037" width="11.00390625" style="15" customWidth="1"/>
    <col min="1038" max="1038" width="4.00390625" style="15" customWidth="1"/>
    <col min="1039" max="1280" width="9.00390625" style="15" customWidth="1"/>
    <col min="1281" max="1281" width="3.28125" style="15" customWidth="1"/>
    <col min="1282" max="1282" width="7.421875" style="15" customWidth="1"/>
    <col min="1283" max="1283" width="60.57421875" style="15" customWidth="1"/>
    <col min="1284" max="1284" width="4.00390625" style="15" customWidth="1"/>
    <col min="1285" max="1285" width="7.421875" style="15" customWidth="1"/>
    <col min="1286" max="1291" width="10.8515625" style="15" customWidth="1"/>
    <col min="1292" max="1292" width="8.140625" style="15" customWidth="1"/>
    <col min="1293" max="1293" width="11.00390625" style="15" customWidth="1"/>
    <col min="1294" max="1294" width="4.00390625" style="15" customWidth="1"/>
    <col min="1295" max="1536" width="9.00390625" style="15" customWidth="1"/>
    <col min="1537" max="1537" width="3.28125" style="15" customWidth="1"/>
    <col min="1538" max="1538" width="7.421875" style="15" customWidth="1"/>
    <col min="1539" max="1539" width="60.57421875" style="15" customWidth="1"/>
    <col min="1540" max="1540" width="4.00390625" style="15" customWidth="1"/>
    <col min="1541" max="1541" width="7.421875" style="15" customWidth="1"/>
    <col min="1542" max="1547" width="10.8515625" style="15" customWidth="1"/>
    <col min="1548" max="1548" width="8.140625" style="15" customWidth="1"/>
    <col min="1549" max="1549" width="11.00390625" style="15" customWidth="1"/>
    <col min="1550" max="1550" width="4.00390625" style="15" customWidth="1"/>
    <col min="1551" max="1792" width="9.00390625" style="15" customWidth="1"/>
    <col min="1793" max="1793" width="3.28125" style="15" customWidth="1"/>
    <col min="1794" max="1794" width="7.421875" style="15" customWidth="1"/>
    <col min="1795" max="1795" width="60.57421875" style="15" customWidth="1"/>
    <col min="1796" max="1796" width="4.00390625" style="15" customWidth="1"/>
    <col min="1797" max="1797" width="7.421875" style="15" customWidth="1"/>
    <col min="1798" max="1803" width="10.8515625" style="15" customWidth="1"/>
    <col min="1804" max="1804" width="8.140625" style="15" customWidth="1"/>
    <col min="1805" max="1805" width="11.00390625" style="15" customWidth="1"/>
    <col min="1806" max="1806" width="4.00390625" style="15" customWidth="1"/>
    <col min="1807" max="2048" width="9.00390625" style="15" customWidth="1"/>
    <col min="2049" max="2049" width="3.28125" style="15" customWidth="1"/>
    <col min="2050" max="2050" width="7.421875" style="15" customWidth="1"/>
    <col min="2051" max="2051" width="60.57421875" style="15" customWidth="1"/>
    <col min="2052" max="2052" width="4.00390625" style="15" customWidth="1"/>
    <col min="2053" max="2053" width="7.421875" style="15" customWidth="1"/>
    <col min="2054" max="2059" width="10.8515625" style="15" customWidth="1"/>
    <col min="2060" max="2060" width="8.140625" style="15" customWidth="1"/>
    <col min="2061" max="2061" width="11.00390625" style="15" customWidth="1"/>
    <col min="2062" max="2062" width="4.00390625" style="15" customWidth="1"/>
    <col min="2063" max="2304" width="9.00390625" style="15" customWidth="1"/>
    <col min="2305" max="2305" width="3.28125" style="15" customWidth="1"/>
    <col min="2306" max="2306" width="7.421875" style="15" customWidth="1"/>
    <col min="2307" max="2307" width="60.57421875" style="15" customWidth="1"/>
    <col min="2308" max="2308" width="4.00390625" style="15" customWidth="1"/>
    <col min="2309" max="2309" width="7.421875" style="15" customWidth="1"/>
    <col min="2310" max="2315" width="10.8515625" style="15" customWidth="1"/>
    <col min="2316" max="2316" width="8.140625" style="15" customWidth="1"/>
    <col min="2317" max="2317" width="11.00390625" style="15" customWidth="1"/>
    <col min="2318" max="2318" width="4.00390625" style="15" customWidth="1"/>
    <col min="2319" max="2560" width="9.00390625" style="15" customWidth="1"/>
    <col min="2561" max="2561" width="3.28125" style="15" customWidth="1"/>
    <col min="2562" max="2562" width="7.421875" style="15" customWidth="1"/>
    <col min="2563" max="2563" width="60.57421875" style="15" customWidth="1"/>
    <col min="2564" max="2564" width="4.00390625" style="15" customWidth="1"/>
    <col min="2565" max="2565" width="7.421875" style="15" customWidth="1"/>
    <col min="2566" max="2571" width="10.8515625" style="15" customWidth="1"/>
    <col min="2572" max="2572" width="8.140625" style="15" customWidth="1"/>
    <col min="2573" max="2573" width="11.00390625" style="15" customWidth="1"/>
    <col min="2574" max="2574" width="4.00390625" style="15" customWidth="1"/>
    <col min="2575" max="2816" width="9.00390625" style="15" customWidth="1"/>
    <col min="2817" max="2817" width="3.28125" style="15" customWidth="1"/>
    <col min="2818" max="2818" width="7.421875" style="15" customWidth="1"/>
    <col min="2819" max="2819" width="60.57421875" style="15" customWidth="1"/>
    <col min="2820" max="2820" width="4.00390625" style="15" customWidth="1"/>
    <col min="2821" max="2821" width="7.421875" style="15" customWidth="1"/>
    <col min="2822" max="2827" width="10.8515625" style="15" customWidth="1"/>
    <col min="2828" max="2828" width="8.140625" style="15" customWidth="1"/>
    <col min="2829" max="2829" width="11.00390625" style="15" customWidth="1"/>
    <col min="2830" max="2830" width="4.00390625" style="15" customWidth="1"/>
    <col min="2831" max="3072" width="9.00390625" style="15" customWidth="1"/>
    <col min="3073" max="3073" width="3.28125" style="15" customWidth="1"/>
    <col min="3074" max="3074" width="7.421875" style="15" customWidth="1"/>
    <col min="3075" max="3075" width="60.57421875" style="15" customWidth="1"/>
    <col min="3076" max="3076" width="4.00390625" style="15" customWidth="1"/>
    <col min="3077" max="3077" width="7.421875" style="15" customWidth="1"/>
    <col min="3078" max="3083" width="10.8515625" style="15" customWidth="1"/>
    <col min="3084" max="3084" width="8.140625" style="15" customWidth="1"/>
    <col min="3085" max="3085" width="11.00390625" style="15" customWidth="1"/>
    <col min="3086" max="3086" width="4.00390625" style="15" customWidth="1"/>
    <col min="3087" max="3328" width="9.00390625" style="15" customWidth="1"/>
    <col min="3329" max="3329" width="3.28125" style="15" customWidth="1"/>
    <col min="3330" max="3330" width="7.421875" style="15" customWidth="1"/>
    <col min="3331" max="3331" width="60.57421875" style="15" customWidth="1"/>
    <col min="3332" max="3332" width="4.00390625" style="15" customWidth="1"/>
    <col min="3333" max="3333" width="7.421875" style="15" customWidth="1"/>
    <col min="3334" max="3339" width="10.8515625" style="15" customWidth="1"/>
    <col min="3340" max="3340" width="8.140625" style="15" customWidth="1"/>
    <col min="3341" max="3341" width="11.00390625" style="15" customWidth="1"/>
    <col min="3342" max="3342" width="4.00390625" style="15" customWidth="1"/>
    <col min="3343" max="3584" width="9.00390625" style="15" customWidth="1"/>
    <col min="3585" max="3585" width="3.28125" style="15" customWidth="1"/>
    <col min="3586" max="3586" width="7.421875" style="15" customWidth="1"/>
    <col min="3587" max="3587" width="60.57421875" style="15" customWidth="1"/>
    <col min="3588" max="3588" width="4.00390625" style="15" customWidth="1"/>
    <col min="3589" max="3589" width="7.421875" style="15" customWidth="1"/>
    <col min="3590" max="3595" width="10.8515625" style="15" customWidth="1"/>
    <col min="3596" max="3596" width="8.140625" style="15" customWidth="1"/>
    <col min="3597" max="3597" width="11.00390625" style="15" customWidth="1"/>
    <col min="3598" max="3598" width="4.00390625" style="15" customWidth="1"/>
    <col min="3599" max="3840" width="9.00390625" style="15" customWidth="1"/>
    <col min="3841" max="3841" width="3.28125" style="15" customWidth="1"/>
    <col min="3842" max="3842" width="7.421875" style="15" customWidth="1"/>
    <col min="3843" max="3843" width="60.57421875" style="15" customWidth="1"/>
    <col min="3844" max="3844" width="4.00390625" style="15" customWidth="1"/>
    <col min="3845" max="3845" width="7.421875" style="15" customWidth="1"/>
    <col min="3846" max="3851" width="10.8515625" style="15" customWidth="1"/>
    <col min="3852" max="3852" width="8.140625" style="15" customWidth="1"/>
    <col min="3853" max="3853" width="11.00390625" style="15" customWidth="1"/>
    <col min="3854" max="3854" width="4.00390625" style="15" customWidth="1"/>
    <col min="3855" max="4096" width="9.00390625" style="15" customWidth="1"/>
    <col min="4097" max="4097" width="3.28125" style="15" customWidth="1"/>
    <col min="4098" max="4098" width="7.421875" style="15" customWidth="1"/>
    <col min="4099" max="4099" width="60.57421875" style="15" customWidth="1"/>
    <col min="4100" max="4100" width="4.00390625" style="15" customWidth="1"/>
    <col min="4101" max="4101" width="7.421875" style="15" customWidth="1"/>
    <col min="4102" max="4107" width="10.8515625" style="15" customWidth="1"/>
    <col min="4108" max="4108" width="8.140625" style="15" customWidth="1"/>
    <col min="4109" max="4109" width="11.00390625" style="15" customWidth="1"/>
    <col min="4110" max="4110" width="4.00390625" style="15" customWidth="1"/>
    <col min="4111" max="4352" width="9.00390625" style="15" customWidth="1"/>
    <col min="4353" max="4353" width="3.28125" style="15" customWidth="1"/>
    <col min="4354" max="4354" width="7.421875" style="15" customWidth="1"/>
    <col min="4355" max="4355" width="60.57421875" style="15" customWidth="1"/>
    <col min="4356" max="4356" width="4.00390625" style="15" customWidth="1"/>
    <col min="4357" max="4357" width="7.421875" style="15" customWidth="1"/>
    <col min="4358" max="4363" width="10.8515625" style="15" customWidth="1"/>
    <col min="4364" max="4364" width="8.140625" style="15" customWidth="1"/>
    <col min="4365" max="4365" width="11.00390625" style="15" customWidth="1"/>
    <col min="4366" max="4366" width="4.00390625" style="15" customWidth="1"/>
    <col min="4367" max="4608" width="9.00390625" style="15" customWidth="1"/>
    <col min="4609" max="4609" width="3.28125" style="15" customWidth="1"/>
    <col min="4610" max="4610" width="7.421875" style="15" customWidth="1"/>
    <col min="4611" max="4611" width="60.57421875" style="15" customWidth="1"/>
    <col min="4612" max="4612" width="4.00390625" style="15" customWidth="1"/>
    <col min="4613" max="4613" width="7.421875" style="15" customWidth="1"/>
    <col min="4614" max="4619" width="10.8515625" style="15" customWidth="1"/>
    <col min="4620" max="4620" width="8.140625" style="15" customWidth="1"/>
    <col min="4621" max="4621" width="11.00390625" style="15" customWidth="1"/>
    <col min="4622" max="4622" width="4.00390625" style="15" customWidth="1"/>
    <col min="4623" max="4864" width="9.00390625" style="15" customWidth="1"/>
    <col min="4865" max="4865" width="3.28125" style="15" customWidth="1"/>
    <col min="4866" max="4866" width="7.421875" style="15" customWidth="1"/>
    <col min="4867" max="4867" width="60.57421875" style="15" customWidth="1"/>
    <col min="4868" max="4868" width="4.00390625" style="15" customWidth="1"/>
    <col min="4869" max="4869" width="7.421875" style="15" customWidth="1"/>
    <col min="4870" max="4875" width="10.8515625" style="15" customWidth="1"/>
    <col min="4876" max="4876" width="8.140625" style="15" customWidth="1"/>
    <col min="4877" max="4877" width="11.00390625" style="15" customWidth="1"/>
    <col min="4878" max="4878" width="4.00390625" style="15" customWidth="1"/>
    <col min="4879" max="5120" width="9.00390625" style="15" customWidth="1"/>
    <col min="5121" max="5121" width="3.28125" style="15" customWidth="1"/>
    <col min="5122" max="5122" width="7.421875" style="15" customWidth="1"/>
    <col min="5123" max="5123" width="60.57421875" style="15" customWidth="1"/>
    <col min="5124" max="5124" width="4.00390625" style="15" customWidth="1"/>
    <col min="5125" max="5125" width="7.421875" style="15" customWidth="1"/>
    <col min="5126" max="5131" width="10.8515625" style="15" customWidth="1"/>
    <col min="5132" max="5132" width="8.140625" style="15" customWidth="1"/>
    <col min="5133" max="5133" width="11.00390625" style="15" customWidth="1"/>
    <col min="5134" max="5134" width="4.00390625" style="15" customWidth="1"/>
    <col min="5135" max="5376" width="9.00390625" style="15" customWidth="1"/>
    <col min="5377" max="5377" width="3.28125" style="15" customWidth="1"/>
    <col min="5378" max="5378" width="7.421875" style="15" customWidth="1"/>
    <col min="5379" max="5379" width="60.57421875" style="15" customWidth="1"/>
    <col min="5380" max="5380" width="4.00390625" style="15" customWidth="1"/>
    <col min="5381" max="5381" width="7.421875" style="15" customWidth="1"/>
    <col min="5382" max="5387" width="10.8515625" style="15" customWidth="1"/>
    <col min="5388" max="5388" width="8.140625" style="15" customWidth="1"/>
    <col min="5389" max="5389" width="11.00390625" style="15" customWidth="1"/>
    <col min="5390" max="5390" width="4.00390625" style="15" customWidth="1"/>
    <col min="5391" max="5632" width="9.00390625" style="15" customWidth="1"/>
    <col min="5633" max="5633" width="3.28125" style="15" customWidth="1"/>
    <col min="5634" max="5634" width="7.421875" style="15" customWidth="1"/>
    <col min="5635" max="5635" width="60.57421875" style="15" customWidth="1"/>
    <col min="5636" max="5636" width="4.00390625" style="15" customWidth="1"/>
    <col min="5637" max="5637" width="7.421875" style="15" customWidth="1"/>
    <col min="5638" max="5643" width="10.8515625" style="15" customWidth="1"/>
    <col min="5644" max="5644" width="8.140625" style="15" customWidth="1"/>
    <col min="5645" max="5645" width="11.00390625" style="15" customWidth="1"/>
    <col min="5646" max="5646" width="4.00390625" style="15" customWidth="1"/>
    <col min="5647" max="5888" width="9.00390625" style="15" customWidth="1"/>
    <col min="5889" max="5889" width="3.28125" style="15" customWidth="1"/>
    <col min="5890" max="5890" width="7.421875" style="15" customWidth="1"/>
    <col min="5891" max="5891" width="60.57421875" style="15" customWidth="1"/>
    <col min="5892" max="5892" width="4.00390625" style="15" customWidth="1"/>
    <col min="5893" max="5893" width="7.421875" style="15" customWidth="1"/>
    <col min="5894" max="5899" width="10.8515625" style="15" customWidth="1"/>
    <col min="5900" max="5900" width="8.140625" style="15" customWidth="1"/>
    <col min="5901" max="5901" width="11.00390625" style="15" customWidth="1"/>
    <col min="5902" max="5902" width="4.00390625" style="15" customWidth="1"/>
    <col min="5903" max="6144" width="9.00390625" style="15" customWidth="1"/>
    <col min="6145" max="6145" width="3.28125" style="15" customWidth="1"/>
    <col min="6146" max="6146" width="7.421875" style="15" customWidth="1"/>
    <col min="6147" max="6147" width="60.57421875" style="15" customWidth="1"/>
    <col min="6148" max="6148" width="4.00390625" style="15" customWidth="1"/>
    <col min="6149" max="6149" width="7.421875" style="15" customWidth="1"/>
    <col min="6150" max="6155" width="10.8515625" style="15" customWidth="1"/>
    <col min="6156" max="6156" width="8.140625" style="15" customWidth="1"/>
    <col min="6157" max="6157" width="11.00390625" style="15" customWidth="1"/>
    <col min="6158" max="6158" width="4.00390625" style="15" customWidth="1"/>
    <col min="6159" max="6400" width="9.00390625" style="15" customWidth="1"/>
    <col min="6401" max="6401" width="3.28125" style="15" customWidth="1"/>
    <col min="6402" max="6402" width="7.421875" style="15" customWidth="1"/>
    <col min="6403" max="6403" width="60.57421875" style="15" customWidth="1"/>
    <col min="6404" max="6404" width="4.00390625" style="15" customWidth="1"/>
    <col min="6405" max="6405" width="7.421875" style="15" customWidth="1"/>
    <col min="6406" max="6411" width="10.8515625" style="15" customWidth="1"/>
    <col min="6412" max="6412" width="8.140625" style="15" customWidth="1"/>
    <col min="6413" max="6413" width="11.00390625" style="15" customWidth="1"/>
    <col min="6414" max="6414" width="4.00390625" style="15" customWidth="1"/>
    <col min="6415" max="6656" width="9.00390625" style="15" customWidth="1"/>
    <col min="6657" max="6657" width="3.28125" style="15" customWidth="1"/>
    <col min="6658" max="6658" width="7.421875" style="15" customWidth="1"/>
    <col min="6659" max="6659" width="60.57421875" style="15" customWidth="1"/>
    <col min="6660" max="6660" width="4.00390625" style="15" customWidth="1"/>
    <col min="6661" max="6661" width="7.421875" style="15" customWidth="1"/>
    <col min="6662" max="6667" width="10.8515625" style="15" customWidth="1"/>
    <col min="6668" max="6668" width="8.140625" style="15" customWidth="1"/>
    <col min="6669" max="6669" width="11.00390625" style="15" customWidth="1"/>
    <col min="6670" max="6670" width="4.00390625" style="15" customWidth="1"/>
    <col min="6671" max="6912" width="9.00390625" style="15" customWidth="1"/>
    <col min="6913" max="6913" width="3.28125" style="15" customWidth="1"/>
    <col min="6914" max="6914" width="7.421875" style="15" customWidth="1"/>
    <col min="6915" max="6915" width="60.57421875" style="15" customWidth="1"/>
    <col min="6916" max="6916" width="4.00390625" style="15" customWidth="1"/>
    <col min="6917" max="6917" width="7.421875" style="15" customWidth="1"/>
    <col min="6918" max="6923" width="10.8515625" style="15" customWidth="1"/>
    <col min="6924" max="6924" width="8.140625" style="15" customWidth="1"/>
    <col min="6925" max="6925" width="11.00390625" style="15" customWidth="1"/>
    <col min="6926" max="6926" width="4.00390625" style="15" customWidth="1"/>
    <col min="6927" max="7168" width="9.00390625" style="15" customWidth="1"/>
    <col min="7169" max="7169" width="3.28125" style="15" customWidth="1"/>
    <col min="7170" max="7170" width="7.421875" style="15" customWidth="1"/>
    <col min="7171" max="7171" width="60.57421875" style="15" customWidth="1"/>
    <col min="7172" max="7172" width="4.00390625" style="15" customWidth="1"/>
    <col min="7173" max="7173" width="7.421875" style="15" customWidth="1"/>
    <col min="7174" max="7179" width="10.8515625" style="15" customWidth="1"/>
    <col min="7180" max="7180" width="8.140625" style="15" customWidth="1"/>
    <col min="7181" max="7181" width="11.00390625" style="15" customWidth="1"/>
    <col min="7182" max="7182" width="4.00390625" style="15" customWidth="1"/>
    <col min="7183" max="7424" width="9.00390625" style="15" customWidth="1"/>
    <col min="7425" max="7425" width="3.28125" style="15" customWidth="1"/>
    <col min="7426" max="7426" width="7.421875" style="15" customWidth="1"/>
    <col min="7427" max="7427" width="60.57421875" style="15" customWidth="1"/>
    <col min="7428" max="7428" width="4.00390625" style="15" customWidth="1"/>
    <col min="7429" max="7429" width="7.421875" style="15" customWidth="1"/>
    <col min="7430" max="7435" width="10.8515625" style="15" customWidth="1"/>
    <col min="7436" max="7436" width="8.140625" style="15" customWidth="1"/>
    <col min="7437" max="7437" width="11.00390625" style="15" customWidth="1"/>
    <col min="7438" max="7438" width="4.00390625" style="15" customWidth="1"/>
    <col min="7439" max="7680" width="9.00390625" style="15" customWidth="1"/>
    <col min="7681" max="7681" width="3.28125" style="15" customWidth="1"/>
    <col min="7682" max="7682" width="7.421875" style="15" customWidth="1"/>
    <col min="7683" max="7683" width="60.57421875" style="15" customWidth="1"/>
    <col min="7684" max="7684" width="4.00390625" style="15" customWidth="1"/>
    <col min="7685" max="7685" width="7.421875" style="15" customWidth="1"/>
    <col min="7686" max="7691" width="10.8515625" style="15" customWidth="1"/>
    <col min="7692" max="7692" width="8.140625" style="15" customWidth="1"/>
    <col min="7693" max="7693" width="11.00390625" style="15" customWidth="1"/>
    <col min="7694" max="7694" width="4.00390625" style="15" customWidth="1"/>
    <col min="7695" max="7936" width="9.00390625" style="15" customWidth="1"/>
    <col min="7937" max="7937" width="3.28125" style="15" customWidth="1"/>
    <col min="7938" max="7938" width="7.421875" style="15" customWidth="1"/>
    <col min="7939" max="7939" width="60.57421875" style="15" customWidth="1"/>
    <col min="7940" max="7940" width="4.00390625" style="15" customWidth="1"/>
    <col min="7941" max="7941" width="7.421875" style="15" customWidth="1"/>
    <col min="7942" max="7947" width="10.8515625" style="15" customWidth="1"/>
    <col min="7948" max="7948" width="8.140625" style="15" customWidth="1"/>
    <col min="7949" max="7949" width="11.00390625" style="15" customWidth="1"/>
    <col min="7950" max="7950" width="4.00390625" style="15" customWidth="1"/>
    <col min="7951" max="8192" width="9.00390625" style="15" customWidth="1"/>
    <col min="8193" max="8193" width="3.28125" style="15" customWidth="1"/>
    <col min="8194" max="8194" width="7.421875" style="15" customWidth="1"/>
    <col min="8195" max="8195" width="60.57421875" style="15" customWidth="1"/>
    <col min="8196" max="8196" width="4.00390625" style="15" customWidth="1"/>
    <col min="8197" max="8197" width="7.421875" style="15" customWidth="1"/>
    <col min="8198" max="8203" width="10.8515625" style="15" customWidth="1"/>
    <col min="8204" max="8204" width="8.140625" style="15" customWidth="1"/>
    <col min="8205" max="8205" width="11.00390625" style="15" customWidth="1"/>
    <col min="8206" max="8206" width="4.00390625" style="15" customWidth="1"/>
    <col min="8207" max="8448" width="9.00390625" style="15" customWidth="1"/>
    <col min="8449" max="8449" width="3.28125" style="15" customWidth="1"/>
    <col min="8450" max="8450" width="7.421875" style="15" customWidth="1"/>
    <col min="8451" max="8451" width="60.57421875" style="15" customWidth="1"/>
    <col min="8452" max="8452" width="4.00390625" style="15" customWidth="1"/>
    <col min="8453" max="8453" width="7.421875" style="15" customWidth="1"/>
    <col min="8454" max="8459" width="10.8515625" style="15" customWidth="1"/>
    <col min="8460" max="8460" width="8.140625" style="15" customWidth="1"/>
    <col min="8461" max="8461" width="11.00390625" style="15" customWidth="1"/>
    <col min="8462" max="8462" width="4.00390625" style="15" customWidth="1"/>
    <col min="8463" max="8704" width="9.00390625" style="15" customWidth="1"/>
    <col min="8705" max="8705" width="3.28125" style="15" customWidth="1"/>
    <col min="8706" max="8706" width="7.421875" style="15" customWidth="1"/>
    <col min="8707" max="8707" width="60.57421875" style="15" customWidth="1"/>
    <col min="8708" max="8708" width="4.00390625" style="15" customWidth="1"/>
    <col min="8709" max="8709" width="7.421875" style="15" customWidth="1"/>
    <col min="8710" max="8715" width="10.8515625" style="15" customWidth="1"/>
    <col min="8716" max="8716" width="8.140625" style="15" customWidth="1"/>
    <col min="8717" max="8717" width="11.00390625" style="15" customWidth="1"/>
    <col min="8718" max="8718" width="4.00390625" style="15" customWidth="1"/>
    <col min="8719" max="8960" width="9.00390625" style="15" customWidth="1"/>
    <col min="8961" max="8961" width="3.28125" style="15" customWidth="1"/>
    <col min="8962" max="8962" width="7.421875" style="15" customWidth="1"/>
    <col min="8963" max="8963" width="60.57421875" style="15" customWidth="1"/>
    <col min="8964" max="8964" width="4.00390625" style="15" customWidth="1"/>
    <col min="8965" max="8965" width="7.421875" style="15" customWidth="1"/>
    <col min="8966" max="8971" width="10.8515625" style="15" customWidth="1"/>
    <col min="8972" max="8972" width="8.140625" style="15" customWidth="1"/>
    <col min="8973" max="8973" width="11.00390625" style="15" customWidth="1"/>
    <col min="8974" max="8974" width="4.00390625" style="15" customWidth="1"/>
    <col min="8975" max="9216" width="9.00390625" style="15" customWidth="1"/>
    <col min="9217" max="9217" width="3.28125" style="15" customWidth="1"/>
    <col min="9218" max="9218" width="7.421875" style="15" customWidth="1"/>
    <col min="9219" max="9219" width="60.57421875" style="15" customWidth="1"/>
    <col min="9220" max="9220" width="4.00390625" style="15" customWidth="1"/>
    <col min="9221" max="9221" width="7.421875" style="15" customWidth="1"/>
    <col min="9222" max="9227" width="10.8515625" style="15" customWidth="1"/>
    <col min="9228" max="9228" width="8.140625" style="15" customWidth="1"/>
    <col min="9229" max="9229" width="11.00390625" style="15" customWidth="1"/>
    <col min="9230" max="9230" width="4.00390625" style="15" customWidth="1"/>
    <col min="9231" max="9472" width="9.00390625" style="15" customWidth="1"/>
    <col min="9473" max="9473" width="3.28125" style="15" customWidth="1"/>
    <col min="9474" max="9474" width="7.421875" style="15" customWidth="1"/>
    <col min="9475" max="9475" width="60.57421875" style="15" customWidth="1"/>
    <col min="9476" max="9476" width="4.00390625" style="15" customWidth="1"/>
    <col min="9477" max="9477" width="7.421875" style="15" customWidth="1"/>
    <col min="9478" max="9483" width="10.8515625" style="15" customWidth="1"/>
    <col min="9484" max="9484" width="8.140625" style="15" customWidth="1"/>
    <col min="9485" max="9485" width="11.00390625" style="15" customWidth="1"/>
    <col min="9486" max="9486" width="4.00390625" style="15" customWidth="1"/>
    <col min="9487" max="9728" width="9.00390625" style="15" customWidth="1"/>
    <col min="9729" max="9729" width="3.28125" style="15" customWidth="1"/>
    <col min="9730" max="9730" width="7.421875" style="15" customWidth="1"/>
    <col min="9731" max="9731" width="60.57421875" style="15" customWidth="1"/>
    <col min="9732" max="9732" width="4.00390625" style="15" customWidth="1"/>
    <col min="9733" max="9733" width="7.421875" style="15" customWidth="1"/>
    <col min="9734" max="9739" width="10.8515625" style="15" customWidth="1"/>
    <col min="9740" max="9740" width="8.140625" style="15" customWidth="1"/>
    <col min="9741" max="9741" width="11.00390625" style="15" customWidth="1"/>
    <col min="9742" max="9742" width="4.00390625" style="15" customWidth="1"/>
    <col min="9743" max="9984" width="9.00390625" style="15" customWidth="1"/>
    <col min="9985" max="9985" width="3.28125" style="15" customWidth="1"/>
    <col min="9986" max="9986" width="7.421875" style="15" customWidth="1"/>
    <col min="9987" max="9987" width="60.57421875" style="15" customWidth="1"/>
    <col min="9988" max="9988" width="4.00390625" style="15" customWidth="1"/>
    <col min="9989" max="9989" width="7.421875" style="15" customWidth="1"/>
    <col min="9990" max="9995" width="10.8515625" style="15" customWidth="1"/>
    <col min="9996" max="9996" width="8.140625" style="15" customWidth="1"/>
    <col min="9997" max="9997" width="11.00390625" style="15" customWidth="1"/>
    <col min="9998" max="9998" width="4.00390625" style="15" customWidth="1"/>
    <col min="9999" max="10240" width="9.00390625" style="15" customWidth="1"/>
    <col min="10241" max="10241" width="3.28125" style="15" customWidth="1"/>
    <col min="10242" max="10242" width="7.421875" style="15" customWidth="1"/>
    <col min="10243" max="10243" width="60.57421875" style="15" customWidth="1"/>
    <col min="10244" max="10244" width="4.00390625" style="15" customWidth="1"/>
    <col min="10245" max="10245" width="7.421875" style="15" customWidth="1"/>
    <col min="10246" max="10251" width="10.8515625" style="15" customWidth="1"/>
    <col min="10252" max="10252" width="8.140625" style="15" customWidth="1"/>
    <col min="10253" max="10253" width="11.00390625" style="15" customWidth="1"/>
    <col min="10254" max="10254" width="4.00390625" style="15" customWidth="1"/>
    <col min="10255" max="10496" width="9.00390625" style="15" customWidth="1"/>
    <col min="10497" max="10497" width="3.28125" style="15" customWidth="1"/>
    <col min="10498" max="10498" width="7.421875" style="15" customWidth="1"/>
    <col min="10499" max="10499" width="60.57421875" style="15" customWidth="1"/>
    <col min="10500" max="10500" width="4.00390625" style="15" customWidth="1"/>
    <col min="10501" max="10501" width="7.421875" style="15" customWidth="1"/>
    <col min="10502" max="10507" width="10.8515625" style="15" customWidth="1"/>
    <col min="10508" max="10508" width="8.140625" style="15" customWidth="1"/>
    <col min="10509" max="10509" width="11.00390625" style="15" customWidth="1"/>
    <col min="10510" max="10510" width="4.00390625" style="15" customWidth="1"/>
    <col min="10511" max="10752" width="9.00390625" style="15" customWidth="1"/>
    <col min="10753" max="10753" width="3.28125" style="15" customWidth="1"/>
    <col min="10754" max="10754" width="7.421875" style="15" customWidth="1"/>
    <col min="10755" max="10755" width="60.57421875" style="15" customWidth="1"/>
    <col min="10756" max="10756" width="4.00390625" style="15" customWidth="1"/>
    <col min="10757" max="10757" width="7.421875" style="15" customWidth="1"/>
    <col min="10758" max="10763" width="10.8515625" style="15" customWidth="1"/>
    <col min="10764" max="10764" width="8.140625" style="15" customWidth="1"/>
    <col min="10765" max="10765" width="11.00390625" style="15" customWidth="1"/>
    <col min="10766" max="10766" width="4.00390625" style="15" customWidth="1"/>
    <col min="10767" max="11008" width="9.00390625" style="15" customWidth="1"/>
    <col min="11009" max="11009" width="3.28125" style="15" customWidth="1"/>
    <col min="11010" max="11010" width="7.421875" style="15" customWidth="1"/>
    <col min="11011" max="11011" width="60.57421875" style="15" customWidth="1"/>
    <col min="11012" max="11012" width="4.00390625" style="15" customWidth="1"/>
    <col min="11013" max="11013" width="7.421875" style="15" customWidth="1"/>
    <col min="11014" max="11019" width="10.8515625" style="15" customWidth="1"/>
    <col min="11020" max="11020" width="8.140625" style="15" customWidth="1"/>
    <col min="11021" max="11021" width="11.00390625" style="15" customWidth="1"/>
    <col min="11022" max="11022" width="4.00390625" style="15" customWidth="1"/>
    <col min="11023" max="11264" width="9.00390625" style="15" customWidth="1"/>
    <col min="11265" max="11265" width="3.28125" style="15" customWidth="1"/>
    <col min="11266" max="11266" width="7.421875" style="15" customWidth="1"/>
    <col min="11267" max="11267" width="60.57421875" style="15" customWidth="1"/>
    <col min="11268" max="11268" width="4.00390625" style="15" customWidth="1"/>
    <col min="11269" max="11269" width="7.421875" style="15" customWidth="1"/>
    <col min="11270" max="11275" width="10.8515625" style="15" customWidth="1"/>
    <col min="11276" max="11276" width="8.140625" style="15" customWidth="1"/>
    <col min="11277" max="11277" width="11.00390625" style="15" customWidth="1"/>
    <col min="11278" max="11278" width="4.00390625" style="15" customWidth="1"/>
    <col min="11279" max="11520" width="9.00390625" style="15" customWidth="1"/>
    <col min="11521" max="11521" width="3.28125" style="15" customWidth="1"/>
    <col min="11522" max="11522" width="7.421875" style="15" customWidth="1"/>
    <col min="11523" max="11523" width="60.57421875" style="15" customWidth="1"/>
    <col min="11524" max="11524" width="4.00390625" style="15" customWidth="1"/>
    <col min="11525" max="11525" width="7.421875" style="15" customWidth="1"/>
    <col min="11526" max="11531" width="10.8515625" style="15" customWidth="1"/>
    <col min="11532" max="11532" width="8.140625" style="15" customWidth="1"/>
    <col min="11533" max="11533" width="11.00390625" style="15" customWidth="1"/>
    <col min="11534" max="11534" width="4.00390625" style="15" customWidth="1"/>
    <col min="11535" max="11776" width="9.00390625" style="15" customWidth="1"/>
    <col min="11777" max="11777" width="3.28125" style="15" customWidth="1"/>
    <col min="11778" max="11778" width="7.421875" style="15" customWidth="1"/>
    <col min="11779" max="11779" width="60.57421875" style="15" customWidth="1"/>
    <col min="11780" max="11780" width="4.00390625" style="15" customWidth="1"/>
    <col min="11781" max="11781" width="7.421875" style="15" customWidth="1"/>
    <col min="11782" max="11787" width="10.8515625" style="15" customWidth="1"/>
    <col min="11788" max="11788" width="8.140625" style="15" customWidth="1"/>
    <col min="11789" max="11789" width="11.00390625" style="15" customWidth="1"/>
    <col min="11790" max="11790" width="4.00390625" style="15" customWidth="1"/>
    <col min="11791" max="12032" width="9.00390625" style="15" customWidth="1"/>
    <col min="12033" max="12033" width="3.28125" style="15" customWidth="1"/>
    <col min="12034" max="12034" width="7.421875" style="15" customWidth="1"/>
    <col min="12035" max="12035" width="60.57421875" style="15" customWidth="1"/>
    <col min="12036" max="12036" width="4.00390625" style="15" customWidth="1"/>
    <col min="12037" max="12037" width="7.421875" style="15" customWidth="1"/>
    <col min="12038" max="12043" width="10.8515625" style="15" customWidth="1"/>
    <col min="12044" max="12044" width="8.140625" style="15" customWidth="1"/>
    <col min="12045" max="12045" width="11.00390625" style="15" customWidth="1"/>
    <col min="12046" max="12046" width="4.00390625" style="15" customWidth="1"/>
    <col min="12047" max="12288" width="9.00390625" style="15" customWidth="1"/>
    <col min="12289" max="12289" width="3.28125" style="15" customWidth="1"/>
    <col min="12290" max="12290" width="7.421875" style="15" customWidth="1"/>
    <col min="12291" max="12291" width="60.57421875" style="15" customWidth="1"/>
    <col min="12292" max="12292" width="4.00390625" style="15" customWidth="1"/>
    <col min="12293" max="12293" width="7.421875" style="15" customWidth="1"/>
    <col min="12294" max="12299" width="10.8515625" style="15" customWidth="1"/>
    <col min="12300" max="12300" width="8.140625" style="15" customWidth="1"/>
    <col min="12301" max="12301" width="11.00390625" style="15" customWidth="1"/>
    <col min="12302" max="12302" width="4.00390625" style="15" customWidth="1"/>
    <col min="12303" max="12544" width="9.00390625" style="15" customWidth="1"/>
    <col min="12545" max="12545" width="3.28125" style="15" customWidth="1"/>
    <col min="12546" max="12546" width="7.421875" style="15" customWidth="1"/>
    <col min="12547" max="12547" width="60.57421875" style="15" customWidth="1"/>
    <col min="12548" max="12548" width="4.00390625" style="15" customWidth="1"/>
    <col min="12549" max="12549" width="7.421875" style="15" customWidth="1"/>
    <col min="12550" max="12555" width="10.8515625" style="15" customWidth="1"/>
    <col min="12556" max="12556" width="8.140625" style="15" customWidth="1"/>
    <col min="12557" max="12557" width="11.00390625" style="15" customWidth="1"/>
    <col min="12558" max="12558" width="4.00390625" style="15" customWidth="1"/>
    <col min="12559" max="12800" width="9.00390625" style="15" customWidth="1"/>
    <col min="12801" max="12801" width="3.28125" style="15" customWidth="1"/>
    <col min="12802" max="12802" width="7.421875" style="15" customWidth="1"/>
    <col min="12803" max="12803" width="60.57421875" style="15" customWidth="1"/>
    <col min="12804" max="12804" width="4.00390625" style="15" customWidth="1"/>
    <col min="12805" max="12805" width="7.421875" style="15" customWidth="1"/>
    <col min="12806" max="12811" width="10.8515625" style="15" customWidth="1"/>
    <col min="12812" max="12812" width="8.140625" style="15" customWidth="1"/>
    <col min="12813" max="12813" width="11.00390625" style="15" customWidth="1"/>
    <col min="12814" max="12814" width="4.00390625" style="15" customWidth="1"/>
    <col min="12815" max="13056" width="9.00390625" style="15" customWidth="1"/>
    <col min="13057" max="13057" width="3.28125" style="15" customWidth="1"/>
    <col min="13058" max="13058" width="7.421875" style="15" customWidth="1"/>
    <col min="13059" max="13059" width="60.57421875" style="15" customWidth="1"/>
    <col min="13060" max="13060" width="4.00390625" style="15" customWidth="1"/>
    <col min="13061" max="13061" width="7.421875" style="15" customWidth="1"/>
    <col min="13062" max="13067" width="10.8515625" style="15" customWidth="1"/>
    <col min="13068" max="13068" width="8.140625" style="15" customWidth="1"/>
    <col min="13069" max="13069" width="11.00390625" style="15" customWidth="1"/>
    <col min="13070" max="13070" width="4.00390625" style="15" customWidth="1"/>
    <col min="13071" max="13312" width="9.00390625" style="15" customWidth="1"/>
    <col min="13313" max="13313" width="3.28125" style="15" customWidth="1"/>
    <col min="13314" max="13314" width="7.421875" style="15" customWidth="1"/>
    <col min="13315" max="13315" width="60.57421875" style="15" customWidth="1"/>
    <col min="13316" max="13316" width="4.00390625" style="15" customWidth="1"/>
    <col min="13317" max="13317" width="7.421875" style="15" customWidth="1"/>
    <col min="13318" max="13323" width="10.8515625" style="15" customWidth="1"/>
    <col min="13324" max="13324" width="8.140625" style="15" customWidth="1"/>
    <col min="13325" max="13325" width="11.00390625" style="15" customWidth="1"/>
    <col min="13326" max="13326" width="4.00390625" style="15" customWidth="1"/>
    <col min="13327" max="13568" width="9.00390625" style="15" customWidth="1"/>
    <col min="13569" max="13569" width="3.28125" style="15" customWidth="1"/>
    <col min="13570" max="13570" width="7.421875" style="15" customWidth="1"/>
    <col min="13571" max="13571" width="60.57421875" style="15" customWidth="1"/>
    <col min="13572" max="13572" width="4.00390625" style="15" customWidth="1"/>
    <col min="13573" max="13573" width="7.421875" style="15" customWidth="1"/>
    <col min="13574" max="13579" width="10.8515625" style="15" customWidth="1"/>
    <col min="13580" max="13580" width="8.140625" style="15" customWidth="1"/>
    <col min="13581" max="13581" width="11.00390625" style="15" customWidth="1"/>
    <col min="13582" max="13582" width="4.00390625" style="15" customWidth="1"/>
    <col min="13583" max="13824" width="9.00390625" style="15" customWidth="1"/>
    <col min="13825" max="13825" width="3.28125" style="15" customWidth="1"/>
    <col min="13826" max="13826" width="7.421875" style="15" customWidth="1"/>
    <col min="13827" max="13827" width="60.57421875" style="15" customWidth="1"/>
    <col min="13828" max="13828" width="4.00390625" style="15" customWidth="1"/>
    <col min="13829" max="13829" width="7.421875" style="15" customWidth="1"/>
    <col min="13830" max="13835" width="10.8515625" style="15" customWidth="1"/>
    <col min="13836" max="13836" width="8.140625" style="15" customWidth="1"/>
    <col min="13837" max="13837" width="11.00390625" style="15" customWidth="1"/>
    <col min="13838" max="13838" width="4.00390625" style="15" customWidth="1"/>
    <col min="13839" max="14080" width="9.00390625" style="15" customWidth="1"/>
    <col min="14081" max="14081" width="3.28125" style="15" customWidth="1"/>
    <col min="14082" max="14082" width="7.421875" style="15" customWidth="1"/>
    <col min="14083" max="14083" width="60.57421875" style="15" customWidth="1"/>
    <col min="14084" max="14084" width="4.00390625" style="15" customWidth="1"/>
    <col min="14085" max="14085" width="7.421875" style="15" customWidth="1"/>
    <col min="14086" max="14091" width="10.8515625" style="15" customWidth="1"/>
    <col min="14092" max="14092" width="8.140625" style="15" customWidth="1"/>
    <col min="14093" max="14093" width="11.00390625" style="15" customWidth="1"/>
    <col min="14094" max="14094" width="4.00390625" style="15" customWidth="1"/>
    <col min="14095" max="14336" width="9.00390625" style="15" customWidth="1"/>
    <col min="14337" max="14337" width="3.28125" style="15" customWidth="1"/>
    <col min="14338" max="14338" width="7.421875" style="15" customWidth="1"/>
    <col min="14339" max="14339" width="60.57421875" style="15" customWidth="1"/>
    <col min="14340" max="14340" width="4.00390625" style="15" customWidth="1"/>
    <col min="14341" max="14341" width="7.421875" style="15" customWidth="1"/>
    <col min="14342" max="14347" width="10.8515625" style="15" customWidth="1"/>
    <col min="14348" max="14348" width="8.140625" style="15" customWidth="1"/>
    <col min="14349" max="14349" width="11.00390625" style="15" customWidth="1"/>
    <col min="14350" max="14350" width="4.00390625" style="15" customWidth="1"/>
    <col min="14351" max="14592" width="9.00390625" style="15" customWidth="1"/>
    <col min="14593" max="14593" width="3.28125" style="15" customWidth="1"/>
    <col min="14594" max="14594" width="7.421875" style="15" customWidth="1"/>
    <col min="14595" max="14595" width="60.57421875" style="15" customWidth="1"/>
    <col min="14596" max="14596" width="4.00390625" style="15" customWidth="1"/>
    <col min="14597" max="14597" width="7.421875" style="15" customWidth="1"/>
    <col min="14598" max="14603" width="10.8515625" style="15" customWidth="1"/>
    <col min="14604" max="14604" width="8.140625" style="15" customWidth="1"/>
    <col min="14605" max="14605" width="11.00390625" style="15" customWidth="1"/>
    <col min="14606" max="14606" width="4.00390625" style="15" customWidth="1"/>
    <col min="14607" max="14848" width="9.00390625" style="15" customWidth="1"/>
    <col min="14849" max="14849" width="3.28125" style="15" customWidth="1"/>
    <col min="14850" max="14850" width="7.421875" style="15" customWidth="1"/>
    <col min="14851" max="14851" width="60.57421875" style="15" customWidth="1"/>
    <col min="14852" max="14852" width="4.00390625" style="15" customWidth="1"/>
    <col min="14853" max="14853" width="7.421875" style="15" customWidth="1"/>
    <col min="14854" max="14859" width="10.8515625" style="15" customWidth="1"/>
    <col min="14860" max="14860" width="8.140625" style="15" customWidth="1"/>
    <col min="14861" max="14861" width="11.00390625" style="15" customWidth="1"/>
    <col min="14862" max="14862" width="4.00390625" style="15" customWidth="1"/>
    <col min="14863" max="15104" width="9.00390625" style="15" customWidth="1"/>
    <col min="15105" max="15105" width="3.28125" style="15" customWidth="1"/>
    <col min="15106" max="15106" width="7.421875" style="15" customWidth="1"/>
    <col min="15107" max="15107" width="60.57421875" style="15" customWidth="1"/>
    <col min="15108" max="15108" width="4.00390625" style="15" customWidth="1"/>
    <col min="15109" max="15109" width="7.421875" style="15" customWidth="1"/>
    <col min="15110" max="15115" width="10.8515625" style="15" customWidth="1"/>
    <col min="15116" max="15116" width="8.140625" style="15" customWidth="1"/>
    <col min="15117" max="15117" width="11.00390625" style="15" customWidth="1"/>
    <col min="15118" max="15118" width="4.00390625" style="15" customWidth="1"/>
    <col min="15119" max="15360" width="9.00390625" style="15" customWidth="1"/>
    <col min="15361" max="15361" width="3.28125" style="15" customWidth="1"/>
    <col min="15362" max="15362" width="7.421875" style="15" customWidth="1"/>
    <col min="15363" max="15363" width="60.57421875" style="15" customWidth="1"/>
    <col min="15364" max="15364" width="4.00390625" style="15" customWidth="1"/>
    <col min="15365" max="15365" width="7.421875" style="15" customWidth="1"/>
    <col min="15366" max="15371" width="10.8515625" style="15" customWidth="1"/>
    <col min="15372" max="15372" width="8.140625" style="15" customWidth="1"/>
    <col min="15373" max="15373" width="11.00390625" style="15" customWidth="1"/>
    <col min="15374" max="15374" width="4.00390625" style="15" customWidth="1"/>
    <col min="15375" max="15616" width="9.00390625" style="15" customWidth="1"/>
    <col min="15617" max="15617" width="3.28125" style="15" customWidth="1"/>
    <col min="15618" max="15618" width="7.421875" style="15" customWidth="1"/>
    <col min="15619" max="15619" width="60.57421875" style="15" customWidth="1"/>
    <col min="15620" max="15620" width="4.00390625" style="15" customWidth="1"/>
    <col min="15621" max="15621" width="7.421875" style="15" customWidth="1"/>
    <col min="15622" max="15627" width="10.8515625" style="15" customWidth="1"/>
    <col min="15628" max="15628" width="8.140625" style="15" customWidth="1"/>
    <col min="15629" max="15629" width="11.00390625" style="15" customWidth="1"/>
    <col min="15630" max="15630" width="4.00390625" style="15" customWidth="1"/>
    <col min="15631" max="15872" width="9.00390625" style="15" customWidth="1"/>
    <col min="15873" max="15873" width="3.28125" style="15" customWidth="1"/>
    <col min="15874" max="15874" width="7.421875" style="15" customWidth="1"/>
    <col min="15875" max="15875" width="60.57421875" style="15" customWidth="1"/>
    <col min="15876" max="15876" width="4.00390625" style="15" customWidth="1"/>
    <col min="15877" max="15877" width="7.421875" style="15" customWidth="1"/>
    <col min="15878" max="15883" width="10.8515625" style="15" customWidth="1"/>
    <col min="15884" max="15884" width="8.140625" style="15" customWidth="1"/>
    <col min="15885" max="15885" width="11.00390625" style="15" customWidth="1"/>
    <col min="15886" max="15886" width="4.00390625" style="15" customWidth="1"/>
    <col min="15887" max="16128" width="9.00390625" style="15" customWidth="1"/>
    <col min="16129" max="16129" width="3.28125" style="15" customWidth="1"/>
    <col min="16130" max="16130" width="7.421875" style="15" customWidth="1"/>
    <col min="16131" max="16131" width="60.57421875" style="15" customWidth="1"/>
    <col min="16132" max="16132" width="4.00390625" style="15" customWidth="1"/>
    <col min="16133" max="16133" width="7.421875" style="15" customWidth="1"/>
    <col min="16134" max="16139" width="10.8515625" style="15" customWidth="1"/>
    <col min="16140" max="16140" width="8.140625" style="15" customWidth="1"/>
    <col min="16141" max="16141" width="11.00390625" style="15" customWidth="1"/>
    <col min="16142" max="16142" width="4.00390625" style="15" customWidth="1"/>
    <col min="16143" max="16384" width="9.00390625" style="15" customWidth="1"/>
  </cols>
  <sheetData>
    <row r="1" spans="1:16" s="3" customFormat="1" ht="18">
      <c r="A1" s="1" t="s">
        <v>236</v>
      </c>
      <c r="B1" s="4"/>
      <c r="C1" s="4"/>
      <c r="D1" s="281"/>
      <c r="E1" s="282"/>
      <c r="F1" s="283"/>
      <c r="G1" s="283"/>
      <c r="H1" s="4"/>
      <c r="I1" s="283"/>
      <c r="J1" s="283"/>
      <c r="K1" s="4"/>
      <c r="L1" s="284"/>
      <c r="M1" s="282"/>
      <c r="N1" s="285"/>
      <c r="O1" s="285"/>
      <c r="P1" s="285"/>
    </row>
    <row r="2" spans="1:16" s="3" customFormat="1" ht="15">
      <c r="A2" s="4" t="s">
        <v>1</v>
      </c>
      <c r="B2" s="4"/>
      <c r="C2" s="5" t="s">
        <v>234</v>
      </c>
      <c r="D2" s="281"/>
      <c r="E2" s="282"/>
      <c r="F2" s="283"/>
      <c r="G2" s="283"/>
      <c r="H2" s="4"/>
      <c r="I2" s="283"/>
      <c r="J2" s="283"/>
      <c r="K2" s="4"/>
      <c r="L2" s="284"/>
      <c r="M2" s="282"/>
      <c r="N2" s="285"/>
      <c r="O2" s="285"/>
      <c r="P2" s="285"/>
    </row>
    <row r="3" spans="1:16" s="3" customFormat="1" ht="15">
      <c r="A3" s="4" t="s">
        <v>237</v>
      </c>
      <c r="B3" s="4"/>
      <c r="C3" s="286" t="s">
        <v>232</v>
      </c>
      <c r="D3" s="281"/>
      <c r="E3" s="282"/>
      <c r="F3" s="283"/>
      <c r="G3" s="283"/>
      <c r="H3" s="4" t="s">
        <v>2</v>
      </c>
      <c r="I3" s="287" t="s">
        <v>238</v>
      </c>
      <c r="J3" s="283"/>
      <c r="K3" s="4"/>
      <c r="L3" s="4"/>
      <c r="M3" s="282"/>
      <c r="N3" s="285"/>
      <c r="O3" s="285"/>
      <c r="P3" s="285"/>
    </row>
    <row r="4" spans="1:16" s="3" customFormat="1" ht="15">
      <c r="A4" s="4" t="s">
        <v>239</v>
      </c>
      <c r="B4" s="4"/>
      <c r="C4" s="5" t="s">
        <v>240</v>
      </c>
      <c r="D4" s="281"/>
      <c r="E4" s="282"/>
      <c r="F4" s="283"/>
      <c r="G4" s="283"/>
      <c r="H4" s="4" t="s">
        <v>3</v>
      </c>
      <c r="I4" s="155" t="s">
        <v>37</v>
      </c>
      <c r="J4" s="283"/>
      <c r="K4" s="4"/>
      <c r="L4" s="4"/>
      <c r="M4" s="282"/>
      <c r="N4" s="285"/>
      <c r="O4" s="285"/>
      <c r="P4" s="285"/>
    </row>
    <row r="5" spans="1:16" s="3" customFormat="1" ht="15">
      <c r="A5" s="4"/>
      <c r="B5" s="4"/>
      <c r="C5" s="4"/>
      <c r="D5" s="281"/>
      <c r="E5" s="282"/>
      <c r="F5" s="283"/>
      <c r="G5" s="283"/>
      <c r="H5" s="4"/>
      <c r="I5" s="283"/>
      <c r="J5" s="283"/>
      <c r="K5" s="4"/>
      <c r="L5" s="284"/>
      <c r="M5" s="282"/>
      <c r="N5" s="285"/>
      <c r="O5" s="285"/>
      <c r="P5" s="285"/>
    </row>
    <row r="6" spans="1:16" s="3" customFormat="1" ht="33.75">
      <c r="A6" s="288" t="s">
        <v>140</v>
      </c>
      <c r="B6" s="289" t="s">
        <v>141</v>
      </c>
      <c r="C6" s="289" t="s">
        <v>5</v>
      </c>
      <c r="D6" s="289" t="s">
        <v>142</v>
      </c>
      <c r="E6" s="290" t="s">
        <v>143</v>
      </c>
      <c r="F6" s="291" t="s">
        <v>144</v>
      </c>
      <c r="G6" s="291" t="s">
        <v>145</v>
      </c>
      <c r="H6" s="289" t="s">
        <v>146</v>
      </c>
      <c r="I6" s="291" t="s">
        <v>147</v>
      </c>
      <c r="J6" s="291" t="s">
        <v>148</v>
      </c>
      <c r="K6" s="289" t="s">
        <v>91</v>
      </c>
      <c r="L6" s="292" t="s">
        <v>149</v>
      </c>
      <c r="M6" s="290" t="s">
        <v>150</v>
      </c>
      <c r="N6" s="285"/>
      <c r="O6" s="285"/>
      <c r="P6" s="285"/>
    </row>
    <row r="7" spans="1:16" s="295" customFormat="1" ht="15">
      <c r="A7" s="293">
        <v>1</v>
      </c>
      <c r="B7" s="293">
        <v>2</v>
      </c>
      <c r="C7" s="293">
        <v>3</v>
      </c>
      <c r="D7" s="293">
        <v>4</v>
      </c>
      <c r="E7" s="290">
        <v>5</v>
      </c>
      <c r="F7" s="293">
        <v>6</v>
      </c>
      <c r="G7" s="293">
        <v>7</v>
      </c>
      <c r="H7" s="293">
        <v>8</v>
      </c>
      <c r="I7" s="293">
        <v>9</v>
      </c>
      <c r="J7" s="293">
        <v>10</v>
      </c>
      <c r="K7" s="293">
        <v>11</v>
      </c>
      <c r="L7" s="292">
        <v>12</v>
      </c>
      <c r="M7" s="290">
        <v>13</v>
      </c>
      <c r="N7" s="294"/>
      <c r="O7" s="294"/>
      <c r="P7" s="294"/>
    </row>
    <row r="8" spans="1:16" s="13" customFormat="1" ht="15">
      <c r="A8" s="296"/>
      <c r="B8" s="297"/>
      <c r="C8" s="297" t="s">
        <v>151</v>
      </c>
      <c r="D8" s="298"/>
      <c r="E8" s="299"/>
      <c r="F8" s="300"/>
      <c r="G8" s="300"/>
      <c r="H8" s="300"/>
      <c r="I8" s="301"/>
      <c r="J8" s="301"/>
      <c r="K8" s="301">
        <f>SUBTOTAL(9,K10:K157)</f>
        <v>0</v>
      </c>
      <c r="L8" s="302"/>
      <c r="M8" s="303">
        <f>SUBTOTAL(9,M10:M157)</f>
        <v>7997.184000000005</v>
      </c>
      <c r="N8" s="304"/>
      <c r="O8" s="304"/>
      <c r="P8" s="304"/>
    </row>
    <row r="9" spans="1:16" s="14" customFormat="1" ht="15">
      <c r="A9" s="305"/>
      <c r="B9" s="306" t="s">
        <v>241</v>
      </c>
      <c r="C9" s="306" t="s">
        <v>242</v>
      </c>
      <c r="D9" s="307"/>
      <c r="E9" s="308"/>
      <c r="F9" s="309"/>
      <c r="G9" s="309"/>
      <c r="H9" s="309"/>
      <c r="I9" s="310"/>
      <c r="J9" s="310"/>
      <c r="K9" s="310">
        <f>SUBTOTAL(9,K10:K157)</f>
        <v>0</v>
      </c>
      <c r="L9" s="311"/>
      <c r="M9" s="312">
        <f>SUBTOTAL(9,M10:M157)</f>
        <v>7997.184000000005</v>
      </c>
      <c r="N9" s="313"/>
      <c r="O9" s="313"/>
      <c r="P9" s="313"/>
    </row>
    <row r="10" spans="1:16" s="3" customFormat="1" ht="15">
      <c r="A10" s="314"/>
      <c r="B10" s="315" t="s">
        <v>50</v>
      </c>
      <c r="C10" s="315" t="s">
        <v>243</v>
      </c>
      <c r="D10" s="316"/>
      <c r="E10" s="317"/>
      <c r="F10" s="318"/>
      <c r="G10" s="318"/>
      <c r="H10" s="318"/>
      <c r="I10" s="319"/>
      <c r="J10" s="319"/>
      <c r="K10" s="319"/>
      <c r="L10" s="320"/>
      <c r="M10" s="321"/>
      <c r="N10" s="285"/>
      <c r="O10" s="285"/>
      <c r="P10" s="285"/>
    </row>
    <row r="11" spans="1:16" s="3" customFormat="1" ht="56.25">
      <c r="A11" s="322">
        <v>1</v>
      </c>
      <c r="B11" s="323"/>
      <c r="C11" s="324" t="s">
        <v>244</v>
      </c>
      <c r="D11" s="323" t="s">
        <v>245</v>
      </c>
      <c r="E11" s="325">
        <v>2</v>
      </c>
      <c r="F11" s="326"/>
      <c r="G11" s="326"/>
      <c r="H11" s="327">
        <f aca="true" t="shared" si="0" ref="H11:H19">F11+G11</f>
        <v>0</v>
      </c>
      <c r="I11" s="327">
        <f>ROUND(E11*F11,2)</f>
        <v>0</v>
      </c>
      <c r="J11" s="327">
        <f>ROUND(E11*G11,2)</f>
        <v>0</v>
      </c>
      <c r="K11" s="327">
        <f>ROUND(E11*H11,2)</f>
        <v>0</v>
      </c>
      <c r="L11" s="328">
        <v>150</v>
      </c>
      <c r="M11" s="329">
        <f aca="true" t="shared" si="1" ref="M11:M32">ROUND(E11*L11,3)</f>
        <v>300</v>
      </c>
      <c r="N11" s="285"/>
      <c r="O11" s="285"/>
      <c r="P11" s="285"/>
    </row>
    <row r="12" spans="1:16" s="3" customFormat="1" ht="56.25">
      <c r="A12" s="330">
        <f>A11+1</f>
        <v>2</v>
      </c>
      <c r="B12" s="331"/>
      <c r="C12" s="332" t="s">
        <v>246</v>
      </c>
      <c r="D12" s="331" t="s">
        <v>245</v>
      </c>
      <c r="E12" s="333">
        <v>7</v>
      </c>
      <c r="F12" s="334"/>
      <c r="G12" s="334"/>
      <c r="H12" s="334">
        <f t="shared" si="0"/>
        <v>0</v>
      </c>
      <c r="I12" s="334">
        <f aca="true" t="shared" si="2" ref="I12:I75">ROUND(E12*F12,2)</f>
        <v>0</v>
      </c>
      <c r="J12" s="334">
        <f aca="true" t="shared" si="3" ref="J12:J75">ROUND(E12*G12,2)</f>
        <v>0</v>
      </c>
      <c r="K12" s="334">
        <f aca="true" t="shared" si="4" ref="K12:K75">ROUND(E12*H12,2)</f>
        <v>0</v>
      </c>
      <c r="L12" s="335">
        <v>120</v>
      </c>
      <c r="M12" s="336">
        <f t="shared" si="1"/>
        <v>840</v>
      </c>
      <c r="N12" s="285"/>
      <c r="O12" s="285"/>
      <c r="P12" s="285"/>
    </row>
    <row r="13" spans="1:16" s="3" customFormat="1" ht="45">
      <c r="A13" s="330">
        <f aca="true" t="shared" si="5" ref="A13:A36">A12+1</f>
        <v>3</v>
      </c>
      <c r="B13" s="331"/>
      <c r="C13" s="332" t="s">
        <v>247</v>
      </c>
      <c r="D13" s="331" t="s">
        <v>245</v>
      </c>
      <c r="E13" s="333">
        <v>4</v>
      </c>
      <c r="F13" s="334"/>
      <c r="G13" s="334"/>
      <c r="H13" s="334">
        <f t="shared" si="0"/>
        <v>0</v>
      </c>
      <c r="I13" s="334">
        <f t="shared" si="2"/>
        <v>0</v>
      </c>
      <c r="J13" s="334">
        <f t="shared" si="3"/>
        <v>0</v>
      </c>
      <c r="K13" s="334">
        <f t="shared" si="4"/>
        <v>0</v>
      </c>
      <c r="L13" s="335">
        <v>90</v>
      </c>
      <c r="M13" s="336">
        <f t="shared" si="1"/>
        <v>360</v>
      </c>
      <c r="N13" s="285"/>
      <c r="O13" s="285"/>
      <c r="P13" s="285"/>
    </row>
    <row r="14" spans="1:16" s="3" customFormat="1" ht="22.5">
      <c r="A14" s="330">
        <f t="shared" si="5"/>
        <v>4</v>
      </c>
      <c r="B14" s="331"/>
      <c r="C14" s="332" t="s">
        <v>248</v>
      </c>
      <c r="D14" s="331" t="s">
        <v>245</v>
      </c>
      <c r="E14" s="333">
        <v>2</v>
      </c>
      <c r="F14" s="334"/>
      <c r="G14" s="334"/>
      <c r="H14" s="334">
        <f t="shared" si="0"/>
        <v>0</v>
      </c>
      <c r="I14" s="334">
        <f t="shared" si="2"/>
        <v>0</v>
      </c>
      <c r="J14" s="334">
        <f t="shared" si="3"/>
        <v>0</v>
      </c>
      <c r="K14" s="334">
        <f t="shared" si="4"/>
        <v>0</v>
      </c>
      <c r="L14" s="335">
        <v>120</v>
      </c>
      <c r="M14" s="336">
        <f t="shared" si="1"/>
        <v>240</v>
      </c>
      <c r="N14" s="285"/>
      <c r="O14" s="285"/>
      <c r="P14" s="285"/>
    </row>
    <row r="15" spans="1:16" s="3" customFormat="1" ht="22.5">
      <c r="A15" s="330">
        <f t="shared" si="5"/>
        <v>5</v>
      </c>
      <c r="B15" s="331"/>
      <c r="C15" s="332" t="s">
        <v>249</v>
      </c>
      <c r="D15" s="331" t="s">
        <v>245</v>
      </c>
      <c r="E15" s="333">
        <v>7</v>
      </c>
      <c r="F15" s="334"/>
      <c r="G15" s="334"/>
      <c r="H15" s="334">
        <f t="shared" si="0"/>
        <v>0</v>
      </c>
      <c r="I15" s="334">
        <f t="shared" si="2"/>
        <v>0</v>
      </c>
      <c r="J15" s="334">
        <f t="shared" si="3"/>
        <v>0</v>
      </c>
      <c r="K15" s="334">
        <f t="shared" si="4"/>
        <v>0</v>
      </c>
      <c r="L15" s="335">
        <v>90</v>
      </c>
      <c r="M15" s="336">
        <f t="shared" si="1"/>
        <v>630</v>
      </c>
      <c r="N15" s="285"/>
      <c r="O15" s="285"/>
      <c r="P15" s="285"/>
    </row>
    <row r="16" spans="1:16" s="3" customFormat="1" ht="22.5">
      <c r="A16" s="330">
        <f t="shared" si="5"/>
        <v>6</v>
      </c>
      <c r="B16" s="331"/>
      <c r="C16" s="332" t="s">
        <v>250</v>
      </c>
      <c r="D16" s="331" t="s">
        <v>245</v>
      </c>
      <c r="E16" s="333">
        <v>2</v>
      </c>
      <c r="F16" s="334"/>
      <c r="G16" s="334"/>
      <c r="H16" s="334">
        <f t="shared" si="0"/>
        <v>0</v>
      </c>
      <c r="I16" s="334">
        <f t="shared" si="2"/>
        <v>0</v>
      </c>
      <c r="J16" s="334">
        <f t="shared" si="3"/>
        <v>0</v>
      </c>
      <c r="K16" s="334">
        <f t="shared" si="4"/>
        <v>0</v>
      </c>
      <c r="L16" s="335">
        <v>50</v>
      </c>
      <c r="M16" s="336">
        <f t="shared" si="1"/>
        <v>100</v>
      </c>
      <c r="N16" s="285"/>
      <c r="O16" s="285"/>
      <c r="P16" s="285"/>
    </row>
    <row r="17" spans="1:16" s="3" customFormat="1" ht="22.5">
      <c r="A17" s="330">
        <f t="shared" si="5"/>
        <v>7</v>
      </c>
      <c r="B17" s="331"/>
      <c r="C17" s="332" t="s">
        <v>251</v>
      </c>
      <c r="D17" s="331" t="s">
        <v>245</v>
      </c>
      <c r="E17" s="333">
        <v>2</v>
      </c>
      <c r="F17" s="334"/>
      <c r="G17" s="334"/>
      <c r="H17" s="334">
        <f t="shared" si="0"/>
        <v>0</v>
      </c>
      <c r="I17" s="334">
        <f t="shared" si="2"/>
        <v>0</v>
      </c>
      <c r="J17" s="334">
        <f t="shared" si="3"/>
        <v>0</v>
      </c>
      <c r="K17" s="334">
        <f t="shared" si="4"/>
        <v>0</v>
      </c>
      <c r="L17" s="335">
        <v>23</v>
      </c>
      <c r="M17" s="336">
        <f t="shared" si="1"/>
        <v>46</v>
      </c>
      <c r="N17" s="285"/>
      <c r="O17" s="285"/>
      <c r="P17" s="285"/>
    </row>
    <row r="18" spans="1:16" s="3" customFormat="1" ht="22.5">
      <c r="A18" s="330">
        <f t="shared" si="5"/>
        <v>8</v>
      </c>
      <c r="B18" s="331"/>
      <c r="C18" s="332" t="s">
        <v>252</v>
      </c>
      <c r="D18" s="331" t="s">
        <v>245</v>
      </c>
      <c r="E18" s="333">
        <v>2</v>
      </c>
      <c r="F18" s="334"/>
      <c r="G18" s="334"/>
      <c r="H18" s="334">
        <f t="shared" si="0"/>
        <v>0</v>
      </c>
      <c r="I18" s="334">
        <f t="shared" si="2"/>
        <v>0</v>
      </c>
      <c r="J18" s="334">
        <f t="shared" si="3"/>
        <v>0</v>
      </c>
      <c r="K18" s="334">
        <f t="shared" si="4"/>
        <v>0</v>
      </c>
      <c r="L18" s="335">
        <v>4.6</v>
      </c>
      <c r="M18" s="336">
        <f t="shared" si="1"/>
        <v>9.2</v>
      </c>
      <c r="N18" s="285"/>
      <c r="O18" s="285"/>
      <c r="P18" s="285"/>
    </row>
    <row r="19" spans="1:16" s="3" customFormat="1" ht="15">
      <c r="A19" s="330">
        <f t="shared" si="5"/>
        <v>9</v>
      </c>
      <c r="B19" s="331"/>
      <c r="C19" s="332" t="s">
        <v>253</v>
      </c>
      <c r="D19" s="331" t="s">
        <v>245</v>
      </c>
      <c r="E19" s="333">
        <v>4</v>
      </c>
      <c r="F19" s="334"/>
      <c r="G19" s="334"/>
      <c r="H19" s="334">
        <f t="shared" si="0"/>
        <v>0</v>
      </c>
      <c r="I19" s="334">
        <f t="shared" si="2"/>
        <v>0</v>
      </c>
      <c r="J19" s="334">
        <f t="shared" si="3"/>
        <v>0</v>
      </c>
      <c r="K19" s="334">
        <f t="shared" si="4"/>
        <v>0</v>
      </c>
      <c r="L19" s="335">
        <v>11</v>
      </c>
      <c r="M19" s="336">
        <f t="shared" si="1"/>
        <v>44</v>
      </c>
      <c r="N19" s="285"/>
      <c r="O19" s="285"/>
      <c r="P19" s="285"/>
    </row>
    <row r="20" spans="1:16" s="3" customFormat="1" ht="15">
      <c r="A20" s="330"/>
      <c r="B20" s="331"/>
      <c r="C20" s="337" t="s">
        <v>254</v>
      </c>
      <c r="D20" s="331"/>
      <c r="E20" s="333"/>
      <c r="F20" s="334"/>
      <c r="G20" s="334"/>
      <c r="H20" s="338"/>
      <c r="I20" s="338">
        <f t="shared" si="2"/>
        <v>0</v>
      </c>
      <c r="J20" s="338">
        <f t="shared" si="3"/>
        <v>0</v>
      </c>
      <c r="K20" s="338">
        <f t="shared" si="4"/>
        <v>0</v>
      </c>
      <c r="L20" s="335">
        <v>0</v>
      </c>
      <c r="M20" s="336">
        <f t="shared" si="1"/>
        <v>0</v>
      </c>
      <c r="N20" s="285"/>
      <c r="O20" s="285"/>
      <c r="P20" s="285"/>
    </row>
    <row r="21" spans="1:16" s="3" customFormat="1" ht="22.5">
      <c r="A21" s="330">
        <v>10</v>
      </c>
      <c r="B21" s="331"/>
      <c r="C21" s="332" t="s">
        <v>255</v>
      </c>
      <c r="D21" s="331" t="s">
        <v>245</v>
      </c>
      <c r="E21" s="333">
        <v>1</v>
      </c>
      <c r="F21" s="334"/>
      <c r="G21" s="334"/>
      <c r="H21" s="334">
        <f aca="true" t="shared" si="6" ref="H21:H27">F21+G21</f>
        <v>0</v>
      </c>
      <c r="I21" s="334">
        <f t="shared" si="2"/>
        <v>0</v>
      </c>
      <c r="J21" s="334">
        <f t="shared" si="3"/>
        <v>0</v>
      </c>
      <c r="K21" s="334">
        <f t="shared" si="4"/>
        <v>0</v>
      </c>
      <c r="L21" s="335">
        <v>35</v>
      </c>
      <c r="M21" s="336">
        <f t="shared" si="1"/>
        <v>35</v>
      </c>
      <c r="N21" s="285"/>
      <c r="O21" s="285"/>
      <c r="P21" s="285"/>
    </row>
    <row r="22" spans="1:16" s="3" customFormat="1" ht="22.5">
      <c r="A22" s="330">
        <f t="shared" si="5"/>
        <v>11</v>
      </c>
      <c r="B22" s="331"/>
      <c r="C22" s="332" t="s">
        <v>256</v>
      </c>
      <c r="D22" s="331" t="s">
        <v>245</v>
      </c>
      <c r="E22" s="333">
        <v>1</v>
      </c>
      <c r="F22" s="334"/>
      <c r="G22" s="334"/>
      <c r="H22" s="334">
        <f t="shared" si="6"/>
        <v>0</v>
      </c>
      <c r="I22" s="334">
        <f t="shared" si="2"/>
        <v>0</v>
      </c>
      <c r="J22" s="334">
        <f t="shared" si="3"/>
        <v>0</v>
      </c>
      <c r="K22" s="334">
        <f t="shared" si="4"/>
        <v>0</v>
      </c>
      <c r="L22" s="335">
        <v>54</v>
      </c>
      <c r="M22" s="336">
        <f t="shared" si="1"/>
        <v>54</v>
      </c>
      <c r="N22" s="285"/>
      <c r="O22" s="285"/>
      <c r="P22" s="285"/>
    </row>
    <row r="23" spans="1:16" s="3" customFormat="1" ht="22.5">
      <c r="A23" s="330">
        <f t="shared" si="5"/>
        <v>12</v>
      </c>
      <c r="B23" s="331"/>
      <c r="C23" s="332" t="s">
        <v>257</v>
      </c>
      <c r="D23" s="331" t="s">
        <v>245</v>
      </c>
      <c r="E23" s="333">
        <v>1</v>
      </c>
      <c r="F23" s="334"/>
      <c r="G23" s="334"/>
      <c r="H23" s="334">
        <f t="shared" si="6"/>
        <v>0</v>
      </c>
      <c r="I23" s="334">
        <f t="shared" si="2"/>
        <v>0</v>
      </c>
      <c r="J23" s="334">
        <f t="shared" si="3"/>
        <v>0</v>
      </c>
      <c r="K23" s="334">
        <f t="shared" si="4"/>
        <v>0</v>
      </c>
      <c r="L23" s="335">
        <v>35</v>
      </c>
      <c r="M23" s="336">
        <f t="shared" si="1"/>
        <v>35</v>
      </c>
      <c r="N23" s="285"/>
      <c r="O23" s="285"/>
      <c r="P23" s="285"/>
    </row>
    <row r="24" spans="1:16" s="3" customFormat="1" ht="15">
      <c r="A24" s="330">
        <f t="shared" si="5"/>
        <v>13</v>
      </c>
      <c r="B24" s="331"/>
      <c r="C24" s="332" t="s">
        <v>258</v>
      </c>
      <c r="D24" s="331" t="s">
        <v>245</v>
      </c>
      <c r="E24" s="333">
        <v>3</v>
      </c>
      <c r="F24" s="334"/>
      <c r="G24" s="334"/>
      <c r="H24" s="334">
        <f t="shared" si="6"/>
        <v>0</v>
      </c>
      <c r="I24" s="334">
        <f t="shared" si="2"/>
        <v>0</v>
      </c>
      <c r="J24" s="334">
        <f t="shared" si="3"/>
        <v>0</v>
      </c>
      <c r="K24" s="334">
        <f t="shared" si="4"/>
        <v>0</v>
      </c>
      <c r="L24" s="335">
        <v>23</v>
      </c>
      <c r="M24" s="336">
        <f t="shared" si="1"/>
        <v>69</v>
      </c>
      <c r="N24" s="285"/>
      <c r="O24" s="285"/>
      <c r="P24" s="285"/>
    </row>
    <row r="25" spans="1:16" s="3" customFormat="1" ht="15">
      <c r="A25" s="330">
        <f t="shared" si="5"/>
        <v>14</v>
      </c>
      <c r="B25" s="331"/>
      <c r="C25" s="332" t="s">
        <v>259</v>
      </c>
      <c r="D25" s="331" t="s">
        <v>245</v>
      </c>
      <c r="E25" s="333">
        <v>2</v>
      </c>
      <c r="F25" s="334"/>
      <c r="G25" s="334"/>
      <c r="H25" s="334">
        <f t="shared" si="6"/>
        <v>0</v>
      </c>
      <c r="I25" s="334">
        <f t="shared" si="2"/>
        <v>0</v>
      </c>
      <c r="J25" s="334">
        <f t="shared" si="3"/>
        <v>0</v>
      </c>
      <c r="K25" s="334">
        <f t="shared" si="4"/>
        <v>0</v>
      </c>
      <c r="L25" s="335">
        <v>4.6</v>
      </c>
      <c r="M25" s="336">
        <f t="shared" si="1"/>
        <v>9.2</v>
      </c>
      <c r="N25" s="285"/>
      <c r="O25" s="285"/>
      <c r="P25" s="285"/>
    </row>
    <row r="26" spans="1:16" s="3" customFormat="1" ht="15">
      <c r="A26" s="330">
        <f t="shared" si="5"/>
        <v>15</v>
      </c>
      <c r="B26" s="331"/>
      <c r="C26" s="332" t="s">
        <v>253</v>
      </c>
      <c r="D26" s="331" t="s">
        <v>245</v>
      </c>
      <c r="E26" s="333">
        <v>4</v>
      </c>
      <c r="F26" s="334"/>
      <c r="G26" s="334"/>
      <c r="H26" s="334">
        <f t="shared" si="6"/>
        <v>0</v>
      </c>
      <c r="I26" s="334">
        <f t="shared" si="2"/>
        <v>0</v>
      </c>
      <c r="J26" s="334">
        <f t="shared" si="3"/>
        <v>0</v>
      </c>
      <c r="K26" s="334">
        <f t="shared" si="4"/>
        <v>0</v>
      </c>
      <c r="L26" s="335">
        <v>11</v>
      </c>
      <c r="M26" s="336">
        <f t="shared" si="1"/>
        <v>44</v>
      </c>
      <c r="N26" s="285"/>
      <c r="O26" s="285"/>
      <c r="P26" s="285"/>
    </row>
    <row r="27" spans="1:16" s="3" customFormat="1" ht="15">
      <c r="A27" s="330">
        <f t="shared" si="5"/>
        <v>16</v>
      </c>
      <c r="B27" s="331">
        <v>7020080</v>
      </c>
      <c r="C27" s="332" t="s">
        <v>260</v>
      </c>
      <c r="D27" s="331" t="s">
        <v>245</v>
      </c>
      <c r="E27" s="333">
        <v>3</v>
      </c>
      <c r="F27" s="334"/>
      <c r="G27" s="334"/>
      <c r="H27" s="334">
        <f t="shared" si="6"/>
        <v>0</v>
      </c>
      <c r="I27" s="334">
        <f t="shared" si="2"/>
        <v>0</v>
      </c>
      <c r="J27" s="334">
        <f t="shared" si="3"/>
        <v>0</v>
      </c>
      <c r="K27" s="334">
        <f t="shared" si="4"/>
        <v>0</v>
      </c>
      <c r="L27" s="335">
        <v>6.4</v>
      </c>
      <c r="M27" s="336">
        <f t="shared" si="1"/>
        <v>19.2</v>
      </c>
      <c r="N27" s="285"/>
      <c r="O27" s="285"/>
      <c r="P27" s="285"/>
    </row>
    <row r="28" spans="1:16" s="3" customFormat="1" ht="15">
      <c r="A28" s="330"/>
      <c r="B28" s="331"/>
      <c r="C28" s="337" t="s">
        <v>261</v>
      </c>
      <c r="D28" s="331"/>
      <c r="E28" s="333"/>
      <c r="F28" s="334"/>
      <c r="G28" s="334"/>
      <c r="H28" s="338"/>
      <c r="I28" s="338">
        <f t="shared" si="2"/>
        <v>0</v>
      </c>
      <c r="J28" s="338">
        <f t="shared" si="3"/>
        <v>0</v>
      </c>
      <c r="K28" s="338">
        <f t="shared" si="4"/>
        <v>0</v>
      </c>
      <c r="L28" s="335">
        <v>0</v>
      </c>
      <c r="M28" s="336">
        <f t="shared" si="1"/>
        <v>0</v>
      </c>
      <c r="N28" s="285"/>
      <c r="O28" s="285"/>
      <c r="P28" s="285"/>
    </row>
    <row r="29" spans="1:16" s="3" customFormat="1" ht="15">
      <c r="A29" s="330">
        <f>A27+1</f>
        <v>17</v>
      </c>
      <c r="B29" s="331">
        <v>1117150</v>
      </c>
      <c r="C29" s="332" t="s">
        <v>262</v>
      </c>
      <c r="D29" s="331" t="s">
        <v>89</v>
      </c>
      <c r="E29" s="333">
        <v>20</v>
      </c>
      <c r="F29" s="334"/>
      <c r="G29" s="334"/>
      <c r="H29" s="334">
        <f aca="true" t="shared" si="7" ref="H29:H36">F29+G29</f>
        <v>0</v>
      </c>
      <c r="I29" s="334">
        <f t="shared" si="2"/>
        <v>0</v>
      </c>
      <c r="J29" s="334">
        <f t="shared" si="3"/>
        <v>0</v>
      </c>
      <c r="K29" s="334">
        <f t="shared" si="4"/>
        <v>0</v>
      </c>
      <c r="L29" s="335">
        <v>18.99</v>
      </c>
      <c r="M29" s="336">
        <f t="shared" si="1"/>
        <v>379.8</v>
      </c>
      <c r="N29" s="285"/>
      <c r="O29" s="285"/>
      <c r="P29" s="285"/>
    </row>
    <row r="30" spans="1:16" s="3" customFormat="1" ht="15">
      <c r="A30" s="330">
        <f t="shared" si="5"/>
        <v>18</v>
      </c>
      <c r="B30" s="331">
        <v>1117025</v>
      </c>
      <c r="C30" s="332" t="s">
        <v>263</v>
      </c>
      <c r="D30" s="331" t="s">
        <v>89</v>
      </c>
      <c r="E30" s="333">
        <v>2</v>
      </c>
      <c r="F30" s="334"/>
      <c r="G30" s="334"/>
      <c r="H30" s="334">
        <f t="shared" si="7"/>
        <v>0</v>
      </c>
      <c r="I30" s="334">
        <f t="shared" si="2"/>
        <v>0</v>
      </c>
      <c r="J30" s="334">
        <f t="shared" si="3"/>
        <v>0</v>
      </c>
      <c r="K30" s="334">
        <f t="shared" si="4"/>
        <v>0</v>
      </c>
      <c r="L30" s="335">
        <v>1.128</v>
      </c>
      <c r="M30" s="336">
        <f t="shared" si="1"/>
        <v>2.256</v>
      </c>
      <c r="N30" s="285"/>
      <c r="O30" s="285"/>
      <c r="P30" s="285"/>
    </row>
    <row r="31" spans="1:16" s="3" customFormat="1" ht="15">
      <c r="A31" s="330">
        <f t="shared" si="5"/>
        <v>19</v>
      </c>
      <c r="B31" s="331">
        <v>1517150</v>
      </c>
      <c r="C31" s="332" t="s">
        <v>264</v>
      </c>
      <c r="D31" s="331" t="s">
        <v>245</v>
      </c>
      <c r="E31" s="333">
        <v>6</v>
      </c>
      <c r="F31" s="334"/>
      <c r="G31" s="334"/>
      <c r="H31" s="334">
        <f t="shared" si="7"/>
        <v>0</v>
      </c>
      <c r="I31" s="334">
        <f t="shared" si="2"/>
        <v>0</v>
      </c>
      <c r="J31" s="334">
        <f t="shared" si="3"/>
        <v>0</v>
      </c>
      <c r="K31" s="334">
        <f t="shared" si="4"/>
        <v>0</v>
      </c>
      <c r="L31" s="335">
        <v>6.12</v>
      </c>
      <c r="M31" s="336">
        <f t="shared" si="1"/>
        <v>36.72</v>
      </c>
      <c r="N31" s="285"/>
      <c r="O31" s="285"/>
      <c r="P31" s="285"/>
    </row>
    <row r="32" spans="1:16" s="3" customFormat="1" ht="15">
      <c r="A32" s="330">
        <f t="shared" si="5"/>
        <v>20</v>
      </c>
      <c r="B32" s="331">
        <v>1517151</v>
      </c>
      <c r="C32" s="332" t="s">
        <v>265</v>
      </c>
      <c r="D32" s="331" t="s">
        <v>245</v>
      </c>
      <c r="E32" s="333">
        <v>2</v>
      </c>
      <c r="F32" s="334"/>
      <c r="G32" s="334"/>
      <c r="H32" s="334">
        <f t="shared" si="7"/>
        <v>0</v>
      </c>
      <c r="I32" s="334">
        <f t="shared" si="2"/>
        <v>0</v>
      </c>
      <c r="J32" s="334">
        <f t="shared" si="3"/>
        <v>0</v>
      </c>
      <c r="K32" s="334">
        <f t="shared" si="4"/>
        <v>0</v>
      </c>
      <c r="L32" s="335">
        <v>3.06</v>
      </c>
      <c r="M32" s="336">
        <f t="shared" si="1"/>
        <v>6.12</v>
      </c>
      <c r="N32" s="285"/>
      <c r="O32" s="285"/>
      <c r="P32" s="285"/>
    </row>
    <row r="33" spans="1:16" s="3" customFormat="1" ht="15">
      <c r="A33" s="330">
        <f t="shared" si="5"/>
        <v>21</v>
      </c>
      <c r="B33" s="331">
        <v>1517025</v>
      </c>
      <c r="C33" s="332" t="s">
        <v>266</v>
      </c>
      <c r="D33" s="331" t="s">
        <v>245</v>
      </c>
      <c r="E33" s="333">
        <v>6</v>
      </c>
      <c r="F33" s="334"/>
      <c r="G33" s="334"/>
      <c r="H33" s="334">
        <f t="shared" si="7"/>
        <v>0</v>
      </c>
      <c r="I33" s="334">
        <f t="shared" si="2"/>
        <v>0</v>
      </c>
      <c r="J33" s="334">
        <f t="shared" si="3"/>
        <v>0</v>
      </c>
      <c r="K33" s="334">
        <f t="shared" si="4"/>
        <v>0</v>
      </c>
      <c r="L33" s="335">
        <v>0.13</v>
      </c>
      <c r="M33" s="336">
        <f>ROUND(E33*L33,3)</f>
        <v>0.78</v>
      </c>
      <c r="N33" s="285"/>
      <c r="O33" s="285"/>
      <c r="P33" s="285"/>
    </row>
    <row r="34" spans="1:16" s="3" customFormat="1" ht="15">
      <c r="A34" s="330">
        <f t="shared" si="5"/>
        <v>22</v>
      </c>
      <c r="B34" s="331">
        <v>1842156</v>
      </c>
      <c r="C34" s="332" t="s">
        <v>267</v>
      </c>
      <c r="D34" s="331" t="s">
        <v>245</v>
      </c>
      <c r="E34" s="333">
        <v>9</v>
      </c>
      <c r="F34" s="334"/>
      <c r="G34" s="334"/>
      <c r="H34" s="334">
        <f t="shared" si="7"/>
        <v>0</v>
      </c>
      <c r="I34" s="334">
        <f t="shared" si="2"/>
        <v>0</v>
      </c>
      <c r="J34" s="334">
        <f t="shared" si="3"/>
        <v>0</v>
      </c>
      <c r="K34" s="334">
        <f t="shared" si="4"/>
        <v>0</v>
      </c>
      <c r="L34" s="335">
        <v>0</v>
      </c>
      <c r="M34" s="336">
        <f>ROUND(E34*L34,3)</f>
        <v>0</v>
      </c>
      <c r="N34" s="285"/>
      <c r="O34" s="285"/>
      <c r="P34" s="285"/>
    </row>
    <row r="35" spans="1:16" s="3" customFormat="1" ht="15">
      <c r="A35" s="330">
        <f t="shared" si="5"/>
        <v>23</v>
      </c>
      <c r="B35" s="331">
        <v>3147150</v>
      </c>
      <c r="C35" s="332" t="s">
        <v>268</v>
      </c>
      <c r="D35" s="331" t="s">
        <v>245</v>
      </c>
      <c r="E35" s="333">
        <v>4</v>
      </c>
      <c r="F35" s="334"/>
      <c r="G35" s="334"/>
      <c r="H35" s="334">
        <f t="shared" si="7"/>
        <v>0</v>
      </c>
      <c r="I35" s="334">
        <f t="shared" si="2"/>
        <v>0</v>
      </c>
      <c r="J35" s="334">
        <f t="shared" si="3"/>
        <v>0</v>
      </c>
      <c r="K35" s="334">
        <f t="shared" si="4"/>
        <v>0</v>
      </c>
      <c r="L35" s="335">
        <v>7.69</v>
      </c>
      <c r="M35" s="336">
        <f>ROUND(E35*L35,3)</f>
        <v>30.76</v>
      </c>
      <c r="N35" s="285"/>
      <c r="O35" s="285"/>
      <c r="P35" s="285"/>
    </row>
    <row r="36" spans="1:16" s="3" customFormat="1" ht="15">
      <c r="A36" s="330">
        <f t="shared" si="5"/>
        <v>24</v>
      </c>
      <c r="B36" s="331">
        <v>3147025</v>
      </c>
      <c r="C36" s="332" t="s">
        <v>269</v>
      </c>
      <c r="D36" s="331" t="s">
        <v>245</v>
      </c>
      <c r="E36" s="333">
        <v>8</v>
      </c>
      <c r="F36" s="334"/>
      <c r="G36" s="334"/>
      <c r="H36" s="334">
        <f t="shared" si="7"/>
        <v>0</v>
      </c>
      <c r="I36" s="334">
        <f t="shared" si="2"/>
        <v>0</v>
      </c>
      <c r="J36" s="334">
        <f t="shared" si="3"/>
        <v>0</v>
      </c>
      <c r="K36" s="334">
        <f t="shared" si="4"/>
        <v>0</v>
      </c>
      <c r="L36" s="335">
        <v>1</v>
      </c>
      <c r="M36" s="336">
        <f>ROUND(E36*L36,3)</f>
        <v>8</v>
      </c>
      <c r="N36" s="285"/>
      <c r="O36" s="285"/>
      <c r="P36" s="285"/>
    </row>
    <row r="37" spans="1:16" s="3" customFormat="1" ht="15">
      <c r="A37" s="330"/>
      <c r="B37" s="331">
        <v>4007000</v>
      </c>
      <c r="C37" s="332" t="s">
        <v>270</v>
      </c>
      <c r="D37" s="331"/>
      <c r="E37" s="333"/>
      <c r="F37" s="334"/>
      <c r="G37" s="334"/>
      <c r="H37" s="338"/>
      <c r="I37" s="338">
        <f t="shared" si="2"/>
        <v>0</v>
      </c>
      <c r="J37" s="338">
        <f t="shared" si="3"/>
        <v>0</v>
      </c>
      <c r="K37" s="338">
        <f t="shared" si="4"/>
        <v>0</v>
      </c>
      <c r="L37" s="335">
        <v>0</v>
      </c>
      <c r="M37" s="336">
        <f aca="true" t="shared" si="8" ref="M37:M97">ROUND(E37*L37,3)</f>
        <v>0</v>
      </c>
      <c r="N37" s="285"/>
      <c r="O37" s="285"/>
      <c r="P37" s="285"/>
    </row>
    <row r="38" spans="1:16" s="3" customFormat="1" ht="45">
      <c r="A38" s="330"/>
      <c r="B38" s="331">
        <v>4007001</v>
      </c>
      <c r="C38" s="332" t="s">
        <v>271</v>
      </c>
      <c r="D38" s="331"/>
      <c r="E38" s="333"/>
      <c r="F38" s="334"/>
      <c r="G38" s="334"/>
      <c r="H38" s="338"/>
      <c r="I38" s="338">
        <f t="shared" si="2"/>
        <v>0</v>
      </c>
      <c r="J38" s="338">
        <f t="shared" si="3"/>
        <v>0</v>
      </c>
      <c r="K38" s="338">
        <f t="shared" si="4"/>
        <v>0</v>
      </c>
      <c r="L38" s="335">
        <v>0</v>
      </c>
      <c r="M38" s="336">
        <f t="shared" si="8"/>
        <v>0</v>
      </c>
      <c r="N38" s="285"/>
      <c r="O38" s="285"/>
      <c r="P38" s="285"/>
    </row>
    <row r="39" spans="1:16" s="3" customFormat="1" ht="22.5">
      <c r="A39" s="330">
        <f>A36+1</f>
        <v>25</v>
      </c>
      <c r="B39" s="331">
        <v>4040150</v>
      </c>
      <c r="C39" s="332" t="s">
        <v>272</v>
      </c>
      <c r="D39" s="331" t="s">
        <v>245</v>
      </c>
      <c r="E39" s="333">
        <v>4</v>
      </c>
      <c r="F39" s="334"/>
      <c r="G39" s="334"/>
      <c r="H39" s="334">
        <f>F39+G39</f>
        <v>0</v>
      </c>
      <c r="I39" s="334">
        <f t="shared" si="2"/>
        <v>0</v>
      </c>
      <c r="J39" s="334">
        <f t="shared" si="3"/>
        <v>0</v>
      </c>
      <c r="K39" s="334">
        <f t="shared" si="4"/>
        <v>0</v>
      </c>
      <c r="L39" s="335">
        <v>0</v>
      </c>
      <c r="M39" s="336">
        <f t="shared" si="8"/>
        <v>0</v>
      </c>
      <c r="N39" s="285"/>
      <c r="O39" s="285"/>
      <c r="P39" s="285"/>
    </row>
    <row r="40" spans="1:16" s="3" customFormat="1" ht="22.5">
      <c r="A40" s="330">
        <f aca="true" t="shared" si="9" ref="A40:A102">A39+1</f>
        <v>26</v>
      </c>
      <c r="B40" s="331">
        <v>4040025</v>
      </c>
      <c r="C40" s="332" t="s">
        <v>273</v>
      </c>
      <c r="D40" s="331" t="s">
        <v>245</v>
      </c>
      <c r="E40" s="333">
        <v>8</v>
      </c>
      <c r="F40" s="334"/>
      <c r="G40" s="334"/>
      <c r="H40" s="334">
        <f>F40+G40</f>
        <v>0</v>
      </c>
      <c r="I40" s="334">
        <f t="shared" si="2"/>
        <v>0</v>
      </c>
      <c r="J40" s="334">
        <f t="shared" si="3"/>
        <v>0</v>
      </c>
      <c r="K40" s="334">
        <f t="shared" si="4"/>
        <v>0</v>
      </c>
      <c r="L40" s="335">
        <v>0</v>
      </c>
      <c r="M40" s="336">
        <f t="shared" si="8"/>
        <v>0</v>
      </c>
      <c r="N40" s="285"/>
      <c r="O40" s="285"/>
      <c r="P40" s="285"/>
    </row>
    <row r="41" spans="1:16" s="3" customFormat="1" ht="15">
      <c r="A41" s="330"/>
      <c r="B41" s="331"/>
      <c r="C41" s="337" t="s">
        <v>274</v>
      </c>
      <c r="D41" s="331"/>
      <c r="E41" s="333"/>
      <c r="F41" s="334"/>
      <c r="G41" s="334"/>
      <c r="H41" s="338"/>
      <c r="I41" s="338">
        <f t="shared" si="2"/>
        <v>0</v>
      </c>
      <c r="J41" s="338">
        <f t="shared" si="3"/>
        <v>0</v>
      </c>
      <c r="K41" s="338">
        <f t="shared" si="4"/>
        <v>0</v>
      </c>
      <c r="L41" s="335">
        <v>0</v>
      </c>
      <c r="M41" s="336">
        <f t="shared" si="8"/>
        <v>0</v>
      </c>
      <c r="N41" s="285"/>
      <c r="O41" s="285"/>
      <c r="P41" s="285"/>
    </row>
    <row r="42" spans="1:16" s="3" customFormat="1" ht="15">
      <c r="A42" s="330">
        <f>A40+1</f>
        <v>27</v>
      </c>
      <c r="B42" s="331">
        <v>1112200</v>
      </c>
      <c r="C42" s="332" t="s">
        <v>275</v>
      </c>
      <c r="D42" s="331" t="s">
        <v>89</v>
      </c>
      <c r="E42" s="333">
        <v>13</v>
      </c>
      <c r="F42" s="334"/>
      <c r="G42" s="334"/>
      <c r="H42" s="334">
        <f aca="true" t="shared" si="10" ref="H42:H79">F42+G42</f>
        <v>0</v>
      </c>
      <c r="I42" s="334">
        <f t="shared" si="2"/>
        <v>0</v>
      </c>
      <c r="J42" s="334">
        <f t="shared" si="3"/>
        <v>0</v>
      </c>
      <c r="K42" s="334">
        <f t="shared" si="4"/>
        <v>0</v>
      </c>
      <c r="L42" s="335">
        <v>33.09</v>
      </c>
      <c r="M42" s="336">
        <f t="shared" si="8"/>
        <v>430.17</v>
      </c>
      <c r="N42" s="285"/>
      <c r="O42" s="285"/>
      <c r="P42" s="285"/>
    </row>
    <row r="43" spans="1:16" s="3" customFormat="1" ht="15">
      <c r="A43" s="330">
        <f t="shared" si="9"/>
        <v>28</v>
      </c>
      <c r="B43" s="331">
        <v>1112150</v>
      </c>
      <c r="C43" s="332" t="s">
        <v>276</v>
      </c>
      <c r="D43" s="331" t="s">
        <v>89</v>
      </c>
      <c r="E43" s="333">
        <v>70</v>
      </c>
      <c r="F43" s="334"/>
      <c r="G43" s="334"/>
      <c r="H43" s="334">
        <f t="shared" si="10"/>
        <v>0</v>
      </c>
      <c r="I43" s="334">
        <f t="shared" si="2"/>
        <v>0</v>
      </c>
      <c r="J43" s="334">
        <f t="shared" si="3"/>
        <v>0</v>
      </c>
      <c r="K43" s="334">
        <f t="shared" si="4"/>
        <v>0</v>
      </c>
      <c r="L43" s="335">
        <v>20.16</v>
      </c>
      <c r="M43" s="336">
        <f t="shared" si="8"/>
        <v>1411.2</v>
      </c>
      <c r="N43" s="285"/>
      <c r="O43" s="285"/>
      <c r="P43" s="285"/>
    </row>
    <row r="44" spans="1:16" s="3" customFormat="1" ht="15">
      <c r="A44" s="330">
        <f t="shared" si="9"/>
        <v>29</v>
      </c>
      <c r="B44" s="331">
        <v>1112125</v>
      </c>
      <c r="C44" s="332" t="s">
        <v>277</v>
      </c>
      <c r="D44" s="331" t="s">
        <v>89</v>
      </c>
      <c r="E44" s="333">
        <v>2.5</v>
      </c>
      <c r="F44" s="334"/>
      <c r="G44" s="334"/>
      <c r="H44" s="334">
        <f t="shared" si="10"/>
        <v>0</v>
      </c>
      <c r="I44" s="334">
        <f t="shared" si="2"/>
        <v>0</v>
      </c>
      <c r="J44" s="334">
        <f t="shared" si="3"/>
        <v>0</v>
      </c>
      <c r="K44" s="334">
        <f t="shared" si="4"/>
        <v>0</v>
      </c>
      <c r="L44" s="335">
        <v>15.02</v>
      </c>
      <c r="M44" s="336">
        <f t="shared" si="8"/>
        <v>37.55</v>
      </c>
      <c r="N44" s="285"/>
      <c r="O44" s="285"/>
      <c r="P44" s="285"/>
    </row>
    <row r="45" spans="1:16" s="3" customFormat="1" ht="15">
      <c r="A45" s="330">
        <f t="shared" si="9"/>
        <v>30</v>
      </c>
      <c r="B45" s="331">
        <v>1112100</v>
      </c>
      <c r="C45" s="332" t="s">
        <v>278</v>
      </c>
      <c r="D45" s="331" t="s">
        <v>89</v>
      </c>
      <c r="E45" s="333">
        <v>2</v>
      </c>
      <c r="F45" s="334"/>
      <c r="G45" s="334"/>
      <c r="H45" s="334">
        <f t="shared" si="10"/>
        <v>0</v>
      </c>
      <c r="I45" s="334">
        <f t="shared" si="2"/>
        <v>0</v>
      </c>
      <c r="J45" s="334">
        <f t="shared" si="3"/>
        <v>0</v>
      </c>
      <c r="K45" s="334">
        <f t="shared" si="4"/>
        <v>0</v>
      </c>
      <c r="L45" s="335">
        <v>10.89</v>
      </c>
      <c r="M45" s="336">
        <f t="shared" si="8"/>
        <v>21.78</v>
      </c>
      <c r="N45" s="285"/>
      <c r="O45" s="285"/>
      <c r="P45" s="285"/>
    </row>
    <row r="46" spans="1:16" s="3" customFormat="1" ht="15">
      <c r="A46" s="330">
        <f t="shared" si="9"/>
        <v>31</v>
      </c>
      <c r="B46" s="331">
        <v>1112080</v>
      </c>
      <c r="C46" s="332" t="s">
        <v>279</v>
      </c>
      <c r="D46" s="331" t="s">
        <v>89</v>
      </c>
      <c r="E46" s="333">
        <v>3</v>
      </c>
      <c r="F46" s="334"/>
      <c r="G46" s="334"/>
      <c r="H46" s="334">
        <f t="shared" si="10"/>
        <v>0</v>
      </c>
      <c r="I46" s="334">
        <f t="shared" si="2"/>
        <v>0</v>
      </c>
      <c r="J46" s="334">
        <f t="shared" si="3"/>
        <v>0</v>
      </c>
      <c r="K46" s="334">
        <f t="shared" si="4"/>
        <v>0</v>
      </c>
      <c r="L46" s="335">
        <v>7.58</v>
      </c>
      <c r="M46" s="336">
        <f t="shared" si="8"/>
        <v>22.74</v>
      </c>
      <c r="N46" s="285"/>
      <c r="O46" s="285"/>
      <c r="P46" s="285"/>
    </row>
    <row r="47" spans="1:16" s="3" customFormat="1" ht="15">
      <c r="A47" s="330">
        <f t="shared" si="9"/>
        <v>32</v>
      </c>
      <c r="B47" s="331">
        <v>1112050</v>
      </c>
      <c r="C47" s="332" t="s">
        <v>280</v>
      </c>
      <c r="D47" s="331" t="s">
        <v>89</v>
      </c>
      <c r="E47" s="333">
        <v>11</v>
      </c>
      <c r="F47" s="334"/>
      <c r="G47" s="334"/>
      <c r="H47" s="334">
        <f t="shared" si="10"/>
        <v>0</v>
      </c>
      <c r="I47" s="334">
        <f t="shared" si="2"/>
        <v>0</v>
      </c>
      <c r="J47" s="334">
        <f t="shared" si="3"/>
        <v>0</v>
      </c>
      <c r="K47" s="334">
        <f t="shared" si="4"/>
        <v>0</v>
      </c>
      <c r="L47" s="335">
        <v>4.11</v>
      </c>
      <c r="M47" s="336">
        <f t="shared" si="8"/>
        <v>45.21</v>
      </c>
      <c r="N47" s="285"/>
      <c r="O47" s="285"/>
      <c r="P47" s="285"/>
    </row>
    <row r="48" spans="1:16" s="3" customFormat="1" ht="15">
      <c r="A48" s="330">
        <f t="shared" si="9"/>
        <v>33</v>
      </c>
      <c r="B48" s="331">
        <v>1112025</v>
      </c>
      <c r="C48" s="332" t="s">
        <v>281</v>
      </c>
      <c r="D48" s="331" t="s">
        <v>89</v>
      </c>
      <c r="E48" s="333">
        <v>16</v>
      </c>
      <c r="F48" s="334"/>
      <c r="G48" s="334"/>
      <c r="H48" s="334">
        <f t="shared" si="10"/>
        <v>0</v>
      </c>
      <c r="I48" s="334">
        <f t="shared" si="2"/>
        <v>0</v>
      </c>
      <c r="J48" s="334">
        <f t="shared" si="3"/>
        <v>0</v>
      </c>
      <c r="K48" s="334">
        <f t="shared" si="4"/>
        <v>0</v>
      </c>
      <c r="L48" s="335">
        <v>2</v>
      </c>
      <c r="M48" s="336">
        <f t="shared" si="8"/>
        <v>32</v>
      </c>
      <c r="N48" s="285"/>
      <c r="O48" s="285"/>
      <c r="P48" s="285"/>
    </row>
    <row r="49" spans="1:16" s="3" customFormat="1" ht="15">
      <c r="A49" s="330">
        <f t="shared" si="9"/>
        <v>34</v>
      </c>
      <c r="B49" s="331">
        <v>1411201</v>
      </c>
      <c r="C49" s="332" t="s">
        <v>282</v>
      </c>
      <c r="D49" s="331" t="s">
        <v>245</v>
      </c>
      <c r="E49" s="333">
        <v>1</v>
      </c>
      <c r="F49" s="334"/>
      <c r="G49" s="334"/>
      <c r="H49" s="334">
        <f t="shared" si="10"/>
        <v>0</v>
      </c>
      <c r="I49" s="334">
        <f t="shared" si="2"/>
        <v>0</v>
      </c>
      <c r="J49" s="334">
        <f t="shared" si="3"/>
        <v>0</v>
      </c>
      <c r="K49" s="334">
        <f t="shared" si="4"/>
        <v>0</v>
      </c>
      <c r="L49" s="335">
        <v>7.91</v>
      </c>
      <c r="M49" s="336">
        <f t="shared" si="8"/>
        <v>7.91</v>
      </c>
      <c r="N49" s="285"/>
      <c r="O49" s="285"/>
      <c r="P49" s="285"/>
    </row>
    <row r="50" spans="1:16" s="3" customFormat="1" ht="15">
      <c r="A50" s="330">
        <f>A49+1</f>
        <v>35</v>
      </c>
      <c r="B50" s="331">
        <v>1512200</v>
      </c>
      <c r="C50" s="332" t="s">
        <v>283</v>
      </c>
      <c r="D50" s="331" t="s">
        <v>245</v>
      </c>
      <c r="E50" s="333">
        <v>1</v>
      </c>
      <c r="F50" s="334"/>
      <c r="G50" s="334"/>
      <c r="H50" s="334">
        <f t="shared" si="10"/>
        <v>0</v>
      </c>
      <c r="I50" s="334">
        <f t="shared" si="2"/>
        <v>0</v>
      </c>
      <c r="J50" s="334">
        <f t="shared" si="3"/>
        <v>0</v>
      </c>
      <c r="K50" s="334">
        <f t="shared" si="4"/>
        <v>0</v>
      </c>
      <c r="L50" s="335">
        <v>15.09</v>
      </c>
      <c r="M50" s="336">
        <f t="shared" si="8"/>
        <v>15.09</v>
      </c>
      <c r="N50" s="285"/>
      <c r="O50" s="285"/>
      <c r="P50" s="285"/>
    </row>
    <row r="51" spans="1:16" s="3" customFormat="1" ht="15">
      <c r="A51" s="330">
        <f t="shared" si="9"/>
        <v>36</v>
      </c>
      <c r="B51" s="331">
        <v>1512150</v>
      </c>
      <c r="C51" s="332" t="s">
        <v>284</v>
      </c>
      <c r="D51" s="331" t="s">
        <v>245</v>
      </c>
      <c r="E51" s="333">
        <v>24</v>
      </c>
      <c r="F51" s="334"/>
      <c r="G51" s="334"/>
      <c r="H51" s="334">
        <f t="shared" si="10"/>
        <v>0</v>
      </c>
      <c r="I51" s="334">
        <f t="shared" si="2"/>
        <v>0</v>
      </c>
      <c r="J51" s="334">
        <f t="shared" si="3"/>
        <v>0</v>
      </c>
      <c r="K51" s="334">
        <f t="shared" si="4"/>
        <v>0</v>
      </c>
      <c r="L51" s="335">
        <v>6.12</v>
      </c>
      <c r="M51" s="336">
        <f t="shared" si="8"/>
        <v>146.88</v>
      </c>
      <c r="N51" s="285"/>
      <c r="O51" s="285"/>
      <c r="P51" s="285"/>
    </row>
    <row r="52" spans="1:16" s="3" customFormat="1" ht="15">
      <c r="A52" s="330">
        <f t="shared" si="9"/>
        <v>37</v>
      </c>
      <c r="B52" s="331">
        <v>1512151</v>
      </c>
      <c r="C52" s="332" t="s">
        <v>285</v>
      </c>
      <c r="D52" s="331" t="s">
        <v>245</v>
      </c>
      <c r="E52" s="333">
        <v>7</v>
      </c>
      <c r="F52" s="334"/>
      <c r="G52" s="334"/>
      <c r="H52" s="334">
        <f t="shared" si="10"/>
        <v>0</v>
      </c>
      <c r="I52" s="334">
        <f t="shared" si="2"/>
        <v>0</v>
      </c>
      <c r="J52" s="334">
        <f t="shared" si="3"/>
        <v>0</v>
      </c>
      <c r="K52" s="334">
        <f t="shared" si="4"/>
        <v>0</v>
      </c>
      <c r="L52" s="335">
        <v>3.06</v>
      </c>
      <c r="M52" s="336">
        <f t="shared" si="8"/>
        <v>21.42</v>
      </c>
      <c r="N52" s="285"/>
      <c r="O52" s="285"/>
      <c r="P52" s="285"/>
    </row>
    <row r="53" spans="1:16" s="3" customFormat="1" ht="15">
      <c r="A53" s="330">
        <f t="shared" si="9"/>
        <v>38</v>
      </c>
      <c r="B53" s="331">
        <v>1512126</v>
      </c>
      <c r="C53" s="332" t="s">
        <v>286</v>
      </c>
      <c r="D53" s="331" t="s">
        <v>245</v>
      </c>
      <c r="E53" s="333">
        <v>2</v>
      </c>
      <c r="F53" s="334"/>
      <c r="G53" s="334"/>
      <c r="H53" s="334">
        <f t="shared" si="10"/>
        <v>0</v>
      </c>
      <c r="I53" s="334">
        <f t="shared" si="2"/>
        <v>0</v>
      </c>
      <c r="J53" s="334">
        <f t="shared" si="3"/>
        <v>0</v>
      </c>
      <c r="K53" s="334">
        <f t="shared" si="4"/>
        <v>0</v>
      </c>
      <c r="L53" s="335">
        <v>2.07</v>
      </c>
      <c r="M53" s="336">
        <f t="shared" si="8"/>
        <v>4.14</v>
      </c>
      <c r="N53" s="285"/>
      <c r="O53" s="285"/>
      <c r="P53" s="285"/>
    </row>
    <row r="54" spans="1:16" s="3" customFormat="1" ht="15">
      <c r="A54" s="330">
        <f t="shared" si="9"/>
        <v>39</v>
      </c>
      <c r="B54" s="331">
        <v>1512080</v>
      </c>
      <c r="C54" s="332" t="s">
        <v>287</v>
      </c>
      <c r="D54" s="331" t="s">
        <v>245</v>
      </c>
      <c r="E54" s="333">
        <v>6</v>
      </c>
      <c r="F54" s="334"/>
      <c r="G54" s="334"/>
      <c r="H54" s="334">
        <f t="shared" si="10"/>
        <v>0</v>
      </c>
      <c r="I54" s="334">
        <f t="shared" si="2"/>
        <v>0</v>
      </c>
      <c r="J54" s="334">
        <f t="shared" si="3"/>
        <v>0</v>
      </c>
      <c r="K54" s="334">
        <f t="shared" si="4"/>
        <v>0</v>
      </c>
      <c r="L54" s="335">
        <v>1.42</v>
      </c>
      <c r="M54" s="336">
        <f t="shared" si="8"/>
        <v>8.52</v>
      </c>
      <c r="N54" s="285"/>
      <c r="O54" s="285"/>
      <c r="P54" s="285"/>
    </row>
    <row r="55" spans="1:16" s="3" customFormat="1" ht="15">
      <c r="A55" s="330">
        <f t="shared" si="9"/>
        <v>40</v>
      </c>
      <c r="B55" s="331">
        <v>1512081</v>
      </c>
      <c r="C55" s="332" t="s">
        <v>288</v>
      </c>
      <c r="D55" s="331" t="s">
        <v>245</v>
      </c>
      <c r="E55" s="333">
        <v>2</v>
      </c>
      <c r="F55" s="334"/>
      <c r="G55" s="334"/>
      <c r="H55" s="334">
        <f t="shared" si="10"/>
        <v>0</v>
      </c>
      <c r="I55" s="334">
        <f t="shared" si="2"/>
        <v>0</v>
      </c>
      <c r="J55" s="334">
        <f t="shared" si="3"/>
        <v>0</v>
      </c>
      <c r="K55" s="334">
        <f t="shared" si="4"/>
        <v>0</v>
      </c>
      <c r="L55" s="335">
        <v>0.71</v>
      </c>
      <c r="M55" s="336">
        <f t="shared" si="8"/>
        <v>1.42</v>
      </c>
      <c r="N55" s="285"/>
      <c r="O55" s="285"/>
      <c r="P55" s="285"/>
    </row>
    <row r="56" spans="1:16" s="3" customFormat="1" ht="15">
      <c r="A56" s="330">
        <f t="shared" si="9"/>
        <v>41</v>
      </c>
      <c r="B56" s="331">
        <v>1512050</v>
      </c>
      <c r="C56" s="332" t="s">
        <v>289</v>
      </c>
      <c r="D56" s="331" t="s">
        <v>245</v>
      </c>
      <c r="E56" s="333">
        <v>4</v>
      </c>
      <c r="F56" s="334"/>
      <c r="G56" s="334"/>
      <c r="H56" s="334">
        <f t="shared" si="10"/>
        <v>0</v>
      </c>
      <c r="I56" s="334">
        <f t="shared" si="2"/>
        <v>0</v>
      </c>
      <c r="J56" s="334">
        <f t="shared" si="3"/>
        <v>0</v>
      </c>
      <c r="K56" s="334">
        <f t="shared" si="4"/>
        <v>0</v>
      </c>
      <c r="L56" s="335">
        <v>0.45</v>
      </c>
      <c r="M56" s="336">
        <f t="shared" si="8"/>
        <v>1.8</v>
      </c>
      <c r="N56" s="285"/>
      <c r="O56" s="285"/>
      <c r="P56" s="285"/>
    </row>
    <row r="57" spans="1:16" s="3" customFormat="1" ht="15">
      <c r="A57" s="330">
        <f t="shared" si="9"/>
        <v>42</v>
      </c>
      <c r="B57" s="331">
        <v>1512025</v>
      </c>
      <c r="C57" s="332" t="s">
        <v>290</v>
      </c>
      <c r="D57" s="331" t="s">
        <v>245</v>
      </c>
      <c r="E57" s="333">
        <v>28</v>
      </c>
      <c r="F57" s="334"/>
      <c r="G57" s="334"/>
      <c r="H57" s="334">
        <f t="shared" si="10"/>
        <v>0</v>
      </c>
      <c r="I57" s="334">
        <f t="shared" si="2"/>
        <v>0</v>
      </c>
      <c r="J57" s="334">
        <f t="shared" si="3"/>
        <v>0</v>
      </c>
      <c r="K57" s="334">
        <f t="shared" si="4"/>
        <v>0</v>
      </c>
      <c r="L57" s="335">
        <v>0.13</v>
      </c>
      <c r="M57" s="336">
        <f t="shared" si="8"/>
        <v>3.64</v>
      </c>
      <c r="N57" s="285"/>
      <c r="O57" s="285"/>
      <c r="P57" s="285"/>
    </row>
    <row r="58" spans="1:16" s="3" customFormat="1" ht="15">
      <c r="A58" s="330">
        <f t="shared" si="9"/>
        <v>43</v>
      </c>
      <c r="B58" s="331">
        <v>1512026</v>
      </c>
      <c r="C58" s="332" t="s">
        <v>291</v>
      </c>
      <c r="D58" s="331" t="s">
        <v>245</v>
      </c>
      <c r="E58" s="333">
        <v>2</v>
      </c>
      <c r="F58" s="334"/>
      <c r="G58" s="334"/>
      <c r="H58" s="334">
        <f t="shared" si="10"/>
        <v>0</v>
      </c>
      <c r="I58" s="334">
        <f t="shared" si="2"/>
        <v>0</v>
      </c>
      <c r="J58" s="334">
        <f t="shared" si="3"/>
        <v>0</v>
      </c>
      <c r="K58" s="334">
        <f t="shared" si="4"/>
        <v>0</v>
      </c>
      <c r="L58" s="335">
        <v>0.065</v>
      </c>
      <c r="M58" s="336">
        <f t="shared" si="8"/>
        <v>0.13</v>
      </c>
      <c r="N58" s="285"/>
      <c r="O58" s="285"/>
      <c r="P58" s="285"/>
    </row>
    <row r="59" spans="1:16" s="3" customFormat="1" ht="15">
      <c r="A59" s="330">
        <f t="shared" si="9"/>
        <v>44</v>
      </c>
      <c r="B59" s="331">
        <v>1642150</v>
      </c>
      <c r="C59" s="332" t="s">
        <v>292</v>
      </c>
      <c r="D59" s="331" t="s">
        <v>245</v>
      </c>
      <c r="E59" s="333">
        <v>3</v>
      </c>
      <c r="F59" s="334"/>
      <c r="G59" s="334"/>
      <c r="H59" s="334">
        <f t="shared" si="10"/>
        <v>0</v>
      </c>
      <c r="I59" s="334">
        <f t="shared" si="2"/>
        <v>0</v>
      </c>
      <c r="J59" s="334">
        <f t="shared" si="3"/>
        <v>0</v>
      </c>
      <c r="K59" s="334">
        <f t="shared" si="4"/>
        <v>0</v>
      </c>
      <c r="L59" s="335">
        <v>4.09</v>
      </c>
      <c r="M59" s="336">
        <f t="shared" si="8"/>
        <v>12.27</v>
      </c>
      <c r="N59" s="285"/>
      <c r="O59" s="285"/>
      <c r="P59" s="285"/>
    </row>
    <row r="60" spans="1:16" s="3" customFormat="1" ht="15">
      <c r="A60" s="330">
        <f t="shared" si="9"/>
        <v>45</v>
      </c>
      <c r="B60" s="331">
        <v>1642050</v>
      </c>
      <c r="C60" s="332" t="s">
        <v>293</v>
      </c>
      <c r="D60" s="331" t="s">
        <v>245</v>
      </c>
      <c r="E60" s="333">
        <v>1</v>
      </c>
      <c r="F60" s="334"/>
      <c r="G60" s="334"/>
      <c r="H60" s="334">
        <f t="shared" si="10"/>
        <v>0</v>
      </c>
      <c r="I60" s="334">
        <f t="shared" si="2"/>
        <v>0</v>
      </c>
      <c r="J60" s="334">
        <f t="shared" si="3"/>
        <v>0</v>
      </c>
      <c r="K60" s="334">
        <f t="shared" si="4"/>
        <v>0</v>
      </c>
      <c r="L60" s="335">
        <v>0.42</v>
      </c>
      <c r="M60" s="336">
        <f t="shared" si="8"/>
        <v>0.42</v>
      </c>
      <c r="N60" s="285"/>
      <c r="O60" s="285"/>
      <c r="P60" s="285"/>
    </row>
    <row r="61" spans="1:16" s="3" customFormat="1" ht="15">
      <c r="A61" s="330">
        <f t="shared" si="9"/>
        <v>46</v>
      </c>
      <c r="B61" s="331">
        <v>1742200</v>
      </c>
      <c r="C61" s="332" t="s">
        <v>294</v>
      </c>
      <c r="D61" s="331" t="s">
        <v>245</v>
      </c>
      <c r="E61" s="333">
        <v>1</v>
      </c>
      <c r="F61" s="334"/>
      <c r="G61" s="334"/>
      <c r="H61" s="334">
        <f t="shared" si="10"/>
        <v>0</v>
      </c>
      <c r="I61" s="334">
        <f t="shared" si="2"/>
        <v>0</v>
      </c>
      <c r="J61" s="334">
        <f t="shared" si="3"/>
        <v>0</v>
      </c>
      <c r="K61" s="334">
        <f t="shared" si="4"/>
        <v>0</v>
      </c>
      <c r="L61" s="335">
        <v>18.3</v>
      </c>
      <c r="M61" s="336">
        <f t="shared" si="8"/>
        <v>18.3</v>
      </c>
      <c r="N61" s="285"/>
      <c r="O61" s="285"/>
      <c r="P61" s="285"/>
    </row>
    <row r="62" spans="1:16" s="3" customFormat="1" ht="15">
      <c r="A62" s="330">
        <f t="shared" si="9"/>
        <v>47</v>
      </c>
      <c r="B62" s="331">
        <v>1742201</v>
      </c>
      <c r="C62" s="332" t="s">
        <v>295</v>
      </c>
      <c r="D62" s="331" t="s">
        <v>245</v>
      </c>
      <c r="E62" s="333">
        <v>4</v>
      </c>
      <c r="F62" s="334"/>
      <c r="G62" s="334"/>
      <c r="H62" s="334">
        <f t="shared" si="10"/>
        <v>0</v>
      </c>
      <c r="I62" s="334">
        <f t="shared" si="2"/>
        <v>0</v>
      </c>
      <c r="J62" s="334">
        <f t="shared" si="3"/>
        <v>0</v>
      </c>
      <c r="K62" s="334">
        <f t="shared" si="4"/>
        <v>0</v>
      </c>
      <c r="L62" s="335">
        <v>18.3</v>
      </c>
      <c r="M62" s="336">
        <f t="shared" si="8"/>
        <v>73.2</v>
      </c>
      <c r="N62" s="285"/>
      <c r="O62" s="285"/>
      <c r="P62" s="285"/>
    </row>
    <row r="63" spans="1:16" s="3" customFormat="1" ht="15">
      <c r="A63" s="330">
        <f t="shared" si="9"/>
        <v>48</v>
      </c>
      <c r="B63" s="331">
        <v>1742203</v>
      </c>
      <c r="C63" s="332" t="s">
        <v>296</v>
      </c>
      <c r="D63" s="331" t="s">
        <v>245</v>
      </c>
      <c r="E63" s="333">
        <v>2</v>
      </c>
      <c r="F63" s="334"/>
      <c r="G63" s="334"/>
      <c r="H63" s="334">
        <f t="shared" si="10"/>
        <v>0</v>
      </c>
      <c r="I63" s="334">
        <f t="shared" si="2"/>
        <v>0</v>
      </c>
      <c r="J63" s="334">
        <f t="shared" si="3"/>
        <v>0</v>
      </c>
      <c r="K63" s="334">
        <f t="shared" si="4"/>
        <v>0</v>
      </c>
      <c r="L63" s="335">
        <v>18.3</v>
      </c>
      <c r="M63" s="336">
        <f t="shared" si="8"/>
        <v>36.6</v>
      </c>
      <c r="N63" s="285"/>
      <c r="O63" s="285"/>
      <c r="P63" s="285"/>
    </row>
    <row r="64" spans="1:16" s="3" customFormat="1" ht="15">
      <c r="A64" s="330">
        <f t="shared" si="9"/>
        <v>49</v>
      </c>
      <c r="B64" s="331">
        <v>1742150</v>
      </c>
      <c r="C64" s="332" t="s">
        <v>297</v>
      </c>
      <c r="D64" s="331" t="s">
        <v>245</v>
      </c>
      <c r="E64" s="333">
        <v>11</v>
      </c>
      <c r="F64" s="334"/>
      <c r="G64" s="334"/>
      <c r="H64" s="334">
        <f t="shared" si="10"/>
        <v>0</v>
      </c>
      <c r="I64" s="334">
        <f t="shared" si="2"/>
        <v>0</v>
      </c>
      <c r="J64" s="334">
        <f t="shared" si="3"/>
        <v>0</v>
      </c>
      <c r="K64" s="334">
        <f t="shared" si="4"/>
        <v>0</v>
      </c>
      <c r="L64" s="335">
        <v>10.7</v>
      </c>
      <c r="M64" s="336">
        <f t="shared" si="8"/>
        <v>117.7</v>
      </c>
      <c r="N64" s="285"/>
      <c r="O64" s="285"/>
      <c r="P64" s="285"/>
    </row>
    <row r="65" spans="1:16" s="3" customFormat="1" ht="15">
      <c r="A65" s="330">
        <f t="shared" si="9"/>
        <v>50</v>
      </c>
      <c r="B65" s="331">
        <v>1742151</v>
      </c>
      <c r="C65" s="332" t="s">
        <v>298</v>
      </c>
      <c r="D65" s="331" t="s">
        <v>245</v>
      </c>
      <c r="E65" s="333">
        <v>4</v>
      </c>
      <c r="F65" s="334"/>
      <c r="G65" s="334"/>
      <c r="H65" s="334">
        <f t="shared" si="10"/>
        <v>0</v>
      </c>
      <c r="I65" s="334">
        <f t="shared" si="2"/>
        <v>0</v>
      </c>
      <c r="J65" s="334">
        <f t="shared" si="3"/>
        <v>0</v>
      </c>
      <c r="K65" s="334">
        <f t="shared" si="4"/>
        <v>0</v>
      </c>
      <c r="L65" s="335">
        <v>10.7</v>
      </c>
      <c r="M65" s="336">
        <f t="shared" si="8"/>
        <v>42.8</v>
      </c>
      <c r="N65" s="285"/>
      <c r="O65" s="285"/>
      <c r="P65" s="285"/>
    </row>
    <row r="66" spans="1:16" s="3" customFormat="1" ht="15">
      <c r="A66" s="330">
        <f t="shared" si="9"/>
        <v>51</v>
      </c>
      <c r="B66" s="331">
        <v>1742152</v>
      </c>
      <c r="C66" s="332" t="s">
        <v>299</v>
      </c>
      <c r="D66" s="331" t="s">
        <v>245</v>
      </c>
      <c r="E66" s="333">
        <v>2</v>
      </c>
      <c r="F66" s="334"/>
      <c r="G66" s="334"/>
      <c r="H66" s="334">
        <f t="shared" si="10"/>
        <v>0</v>
      </c>
      <c r="I66" s="334">
        <f t="shared" si="2"/>
        <v>0</v>
      </c>
      <c r="J66" s="334">
        <f t="shared" si="3"/>
        <v>0</v>
      </c>
      <c r="K66" s="334">
        <f t="shared" si="4"/>
        <v>0</v>
      </c>
      <c r="L66" s="335">
        <v>10.7</v>
      </c>
      <c r="M66" s="336">
        <f t="shared" si="8"/>
        <v>21.4</v>
      </c>
      <c r="N66" s="285"/>
      <c r="O66" s="285"/>
      <c r="P66" s="285"/>
    </row>
    <row r="67" spans="1:16" s="3" customFormat="1" ht="15">
      <c r="A67" s="330">
        <f t="shared" si="9"/>
        <v>52</v>
      </c>
      <c r="B67" s="331">
        <v>1742153</v>
      </c>
      <c r="C67" s="332" t="s">
        <v>300</v>
      </c>
      <c r="D67" s="331" t="s">
        <v>245</v>
      </c>
      <c r="E67" s="333">
        <v>3</v>
      </c>
      <c r="F67" s="334"/>
      <c r="G67" s="334"/>
      <c r="H67" s="334">
        <f t="shared" si="10"/>
        <v>0</v>
      </c>
      <c r="I67" s="334">
        <f t="shared" si="2"/>
        <v>0</v>
      </c>
      <c r="J67" s="334">
        <f t="shared" si="3"/>
        <v>0</v>
      </c>
      <c r="K67" s="334">
        <f t="shared" si="4"/>
        <v>0</v>
      </c>
      <c r="L67" s="335">
        <v>10.7</v>
      </c>
      <c r="M67" s="336">
        <f t="shared" si="8"/>
        <v>32.1</v>
      </c>
      <c r="N67" s="285"/>
      <c r="O67" s="285"/>
      <c r="P67" s="285"/>
    </row>
    <row r="68" spans="1:16" s="3" customFormat="1" ht="15">
      <c r="A68" s="330">
        <f t="shared" si="9"/>
        <v>53</v>
      </c>
      <c r="B68" s="331">
        <v>1842207</v>
      </c>
      <c r="C68" s="332" t="s">
        <v>301</v>
      </c>
      <c r="D68" s="331" t="s">
        <v>245</v>
      </c>
      <c r="E68" s="333">
        <v>2</v>
      </c>
      <c r="F68" s="334"/>
      <c r="G68" s="334"/>
      <c r="H68" s="334">
        <f t="shared" si="10"/>
        <v>0</v>
      </c>
      <c r="I68" s="334">
        <f t="shared" si="2"/>
        <v>0</v>
      </c>
      <c r="J68" s="334">
        <f t="shared" si="3"/>
        <v>0</v>
      </c>
      <c r="K68" s="334">
        <f t="shared" si="4"/>
        <v>0</v>
      </c>
      <c r="L68" s="335">
        <v>0</v>
      </c>
      <c r="M68" s="336">
        <f t="shared" si="8"/>
        <v>0</v>
      </c>
      <c r="N68" s="285"/>
      <c r="O68" s="285"/>
      <c r="P68" s="285"/>
    </row>
    <row r="69" spans="1:16" s="3" customFormat="1" ht="15">
      <c r="A69" s="330">
        <f t="shared" si="9"/>
        <v>54</v>
      </c>
      <c r="B69" s="331">
        <v>1842156</v>
      </c>
      <c r="C69" s="332" t="s">
        <v>267</v>
      </c>
      <c r="D69" s="331" t="s">
        <v>245</v>
      </c>
      <c r="E69" s="333">
        <v>14</v>
      </c>
      <c r="F69" s="334"/>
      <c r="G69" s="334"/>
      <c r="H69" s="334">
        <f t="shared" si="10"/>
        <v>0</v>
      </c>
      <c r="I69" s="334">
        <f t="shared" si="2"/>
        <v>0</v>
      </c>
      <c r="J69" s="334">
        <f t="shared" si="3"/>
        <v>0</v>
      </c>
      <c r="K69" s="334">
        <f t="shared" si="4"/>
        <v>0</v>
      </c>
      <c r="L69" s="335">
        <v>0</v>
      </c>
      <c r="M69" s="336">
        <f t="shared" si="8"/>
        <v>0</v>
      </c>
      <c r="N69" s="285"/>
      <c r="O69" s="285"/>
      <c r="P69" s="285"/>
    </row>
    <row r="70" spans="1:16" s="3" customFormat="1" ht="15">
      <c r="A70" s="330">
        <f t="shared" si="9"/>
        <v>55</v>
      </c>
      <c r="B70" s="331">
        <v>1842050</v>
      </c>
      <c r="C70" s="332" t="s">
        <v>302</v>
      </c>
      <c r="D70" s="331" t="s">
        <v>245</v>
      </c>
      <c r="E70" s="333">
        <v>2</v>
      </c>
      <c r="F70" s="334"/>
      <c r="G70" s="334"/>
      <c r="H70" s="334">
        <f t="shared" si="10"/>
        <v>0</v>
      </c>
      <c r="I70" s="334">
        <f t="shared" si="2"/>
        <v>0</v>
      </c>
      <c r="J70" s="334">
        <f t="shared" si="3"/>
        <v>0</v>
      </c>
      <c r="K70" s="334">
        <f t="shared" si="4"/>
        <v>0</v>
      </c>
      <c r="L70" s="335">
        <v>0</v>
      </c>
      <c r="M70" s="336">
        <f t="shared" si="8"/>
        <v>0</v>
      </c>
      <c r="N70" s="285"/>
      <c r="O70" s="285"/>
      <c r="P70" s="285"/>
    </row>
    <row r="71" spans="1:16" s="3" customFormat="1" ht="15">
      <c r="A71" s="330">
        <f t="shared" si="9"/>
        <v>56</v>
      </c>
      <c r="B71" s="331">
        <v>1842053</v>
      </c>
      <c r="C71" s="332" t="s">
        <v>303</v>
      </c>
      <c r="D71" s="331" t="s">
        <v>245</v>
      </c>
      <c r="E71" s="333">
        <v>7</v>
      </c>
      <c r="F71" s="334"/>
      <c r="G71" s="334"/>
      <c r="H71" s="334">
        <f t="shared" si="10"/>
        <v>0</v>
      </c>
      <c r="I71" s="334">
        <f t="shared" si="2"/>
        <v>0</v>
      </c>
      <c r="J71" s="334">
        <f t="shared" si="3"/>
        <v>0</v>
      </c>
      <c r="K71" s="334">
        <f t="shared" si="4"/>
        <v>0</v>
      </c>
      <c r="L71" s="335">
        <v>0</v>
      </c>
      <c r="M71" s="336">
        <f t="shared" si="8"/>
        <v>0</v>
      </c>
      <c r="N71" s="285"/>
      <c r="O71" s="285"/>
      <c r="P71" s="285"/>
    </row>
    <row r="72" spans="1:16" s="3" customFormat="1" ht="15">
      <c r="A72" s="330">
        <f t="shared" si="9"/>
        <v>57</v>
      </c>
      <c r="B72" s="331">
        <v>1842025</v>
      </c>
      <c r="C72" s="332" t="s">
        <v>304</v>
      </c>
      <c r="D72" s="331" t="s">
        <v>245</v>
      </c>
      <c r="E72" s="333">
        <v>8</v>
      </c>
      <c r="F72" s="334"/>
      <c r="G72" s="334"/>
      <c r="H72" s="334">
        <f t="shared" si="10"/>
        <v>0</v>
      </c>
      <c r="I72" s="334">
        <f t="shared" si="2"/>
        <v>0</v>
      </c>
      <c r="J72" s="334">
        <f t="shared" si="3"/>
        <v>0</v>
      </c>
      <c r="K72" s="334">
        <f t="shared" si="4"/>
        <v>0</v>
      </c>
      <c r="L72" s="335">
        <v>0</v>
      </c>
      <c r="M72" s="336">
        <f t="shared" si="8"/>
        <v>0</v>
      </c>
      <c r="N72" s="285"/>
      <c r="O72" s="285"/>
      <c r="P72" s="285"/>
    </row>
    <row r="73" spans="1:16" s="3" customFormat="1" ht="15">
      <c r="A73" s="330">
        <f>A71+1</f>
        <v>57</v>
      </c>
      <c r="B73" s="331">
        <v>3141200</v>
      </c>
      <c r="C73" s="332" t="s">
        <v>305</v>
      </c>
      <c r="D73" s="331" t="s">
        <v>245</v>
      </c>
      <c r="E73" s="333">
        <v>10</v>
      </c>
      <c r="F73" s="334"/>
      <c r="G73" s="334"/>
      <c r="H73" s="334">
        <f t="shared" si="10"/>
        <v>0</v>
      </c>
      <c r="I73" s="334">
        <f t="shared" si="2"/>
        <v>0</v>
      </c>
      <c r="J73" s="334">
        <f t="shared" si="3"/>
        <v>0</v>
      </c>
      <c r="K73" s="334">
        <f t="shared" si="4"/>
        <v>0</v>
      </c>
      <c r="L73" s="335">
        <v>11.5</v>
      </c>
      <c r="M73" s="336">
        <f t="shared" si="8"/>
        <v>115</v>
      </c>
      <c r="N73" s="285"/>
      <c r="O73" s="285"/>
      <c r="P73" s="285"/>
    </row>
    <row r="74" spans="1:16" s="3" customFormat="1" ht="15">
      <c r="A74" s="330">
        <f t="shared" si="9"/>
        <v>58</v>
      </c>
      <c r="B74" s="331">
        <v>3141150</v>
      </c>
      <c r="C74" s="332" t="s">
        <v>306</v>
      </c>
      <c r="D74" s="331" t="s">
        <v>245</v>
      </c>
      <c r="E74" s="333">
        <v>42</v>
      </c>
      <c r="F74" s="334"/>
      <c r="G74" s="334"/>
      <c r="H74" s="334">
        <f t="shared" si="10"/>
        <v>0</v>
      </c>
      <c r="I74" s="334">
        <f t="shared" si="2"/>
        <v>0</v>
      </c>
      <c r="J74" s="334">
        <f t="shared" si="3"/>
        <v>0</v>
      </c>
      <c r="K74" s="334">
        <f t="shared" si="4"/>
        <v>0</v>
      </c>
      <c r="L74" s="335">
        <v>7.69</v>
      </c>
      <c r="M74" s="336">
        <f t="shared" si="8"/>
        <v>322.98</v>
      </c>
      <c r="N74" s="285"/>
      <c r="O74" s="285"/>
      <c r="P74" s="285"/>
    </row>
    <row r="75" spans="1:16" s="3" customFormat="1" ht="15">
      <c r="A75" s="330">
        <f t="shared" si="9"/>
        <v>59</v>
      </c>
      <c r="B75" s="331">
        <v>3141125</v>
      </c>
      <c r="C75" s="332" t="s">
        <v>307</v>
      </c>
      <c r="D75" s="331" t="s">
        <v>245</v>
      </c>
      <c r="E75" s="333">
        <v>7</v>
      </c>
      <c r="F75" s="334"/>
      <c r="G75" s="334"/>
      <c r="H75" s="334">
        <f t="shared" si="10"/>
        <v>0</v>
      </c>
      <c r="I75" s="334">
        <f t="shared" si="2"/>
        <v>0</v>
      </c>
      <c r="J75" s="334">
        <f t="shared" si="3"/>
        <v>0</v>
      </c>
      <c r="K75" s="334">
        <f t="shared" si="4"/>
        <v>0</v>
      </c>
      <c r="L75" s="335">
        <v>6.27</v>
      </c>
      <c r="M75" s="336">
        <f t="shared" si="8"/>
        <v>43.89</v>
      </c>
      <c r="N75" s="285"/>
      <c r="O75" s="285"/>
      <c r="P75" s="285"/>
    </row>
    <row r="76" spans="1:16" s="3" customFormat="1" ht="15">
      <c r="A76" s="330">
        <f t="shared" si="9"/>
        <v>60</v>
      </c>
      <c r="B76" s="331">
        <v>3141100</v>
      </c>
      <c r="C76" s="332" t="s">
        <v>308</v>
      </c>
      <c r="D76" s="331" t="s">
        <v>245</v>
      </c>
      <c r="E76" s="333">
        <v>4</v>
      </c>
      <c r="F76" s="334"/>
      <c r="G76" s="334"/>
      <c r="H76" s="334">
        <f t="shared" si="10"/>
        <v>0</v>
      </c>
      <c r="I76" s="334">
        <f aca="true" t="shared" si="11" ref="I76:I79">ROUND(E76*F76,2)</f>
        <v>0</v>
      </c>
      <c r="J76" s="334">
        <f aca="true" t="shared" si="12" ref="J76:J79">ROUND(E76*G76,2)</f>
        <v>0</v>
      </c>
      <c r="K76" s="334">
        <f aca="true" t="shared" si="13" ref="K76:K79">ROUND(E76*H76,2)</f>
        <v>0</v>
      </c>
      <c r="L76" s="335">
        <v>4.72</v>
      </c>
      <c r="M76" s="336">
        <f t="shared" si="8"/>
        <v>18.88</v>
      </c>
      <c r="N76" s="285"/>
      <c r="O76" s="285"/>
      <c r="P76" s="285"/>
    </row>
    <row r="77" spans="1:16" s="3" customFormat="1" ht="15">
      <c r="A77" s="330">
        <f t="shared" si="9"/>
        <v>61</v>
      </c>
      <c r="B77" s="331">
        <v>3141080</v>
      </c>
      <c r="C77" s="332" t="s">
        <v>309</v>
      </c>
      <c r="D77" s="331" t="s">
        <v>245</v>
      </c>
      <c r="E77" s="333">
        <v>14</v>
      </c>
      <c r="F77" s="334"/>
      <c r="G77" s="334"/>
      <c r="H77" s="334">
        <f t="shared" si="10"/>
        <v>0</v>
      </c>
      <c r="I77" s="334">
        <f t="shared" si="11"/>
        <v>0</v>
      </c>
      <c r="J77" s="334">
        <f t="shared" si="12"/>
        <v>0</v>
      </c>
      <c r="K77" s="334">
        <f t="shared" si="13"/>
        <v>0</v>
      </c>
      <c r="L77" s="335">
        <v>3.87</v>
      </c>
      <c r="M77" s="336">
        <f t="shared" si="8"/>
        <v>54.18</v>
      </c>
      <c r="N77" s="285"/>
      <c r="O77" s="285"/>
      <c r="P77" s="285"/>
    </row>
    <row r="78" spans="1:16" s="3" customFormat="1" ht="15">
      <c r="A78" s="330">
        <f t="shared" si="9"/>
        <v>62</v>
      </c>
      <c r="B78" s="331">
        <v>3141050</v>
      </c>
      <c r="C78" s="332" t="s">
        <v>310</v>
      </c>
      <c r="D78" s="331" t="s">
        <v>245</v>
      </c>
      <c r="E78" s="333">
        <v>4</v>
      </c>
      <c r="F78" s="334"/>
      <c r="G78" s="334"/>
      <c r="H78" s="334">
        <f t="shared" si="10"/>
        <v>0</v>
      </c>
      <c r="I78" s="334">
        <f t="shared" si="11"/>
        <v>0</v>
      </c>
      <c r="J78" s="334">
        <f t="shared" si="12"/>
        <v>0</v>
      </c>
      <c r="K78" s="334">
        <f t="shared" si="13"/>
        <v>0</v>
      </c>
      <c r="L78" s="335">
        <v>2.55</v>
      </c>
      <c r="M78" s="336">
        <f t="shared" si="8"/>
        <v>10.2</v>
      </c>
      <c r="N78" s="285"/>
      <c r="O78" s="285"/>
      <c r="P78" s="285"/>
    </row>
    <row r="79" spans="1:16" s="3" customFormat="1" ht="11.25" customHeight="1">
      <c r="A79" s="330">
        <f t="shared" si="9"/>
        <v>63</v>
      </c>
      <c r="B79" s="331">
        <v>3141025</v>
      </c>
      <c r="C79" s="332" t="s">
        <v>311</v>
      </c>
      <c r="D79" s="331" t="s">
        <v>245</v>
      </c>
      <c r="E79" s="333">
        <v>42</v>
      </c>
      <c r="F79" s="334"/>
      <c r="G79" s="334"/>
      <c r="H79" s="334">
        <f t="shared" si="10"/>
        <v>0</v>
      </c>
      <c r="I79" s="334">
        <f t="shared" si="11"/>
        <v>0</v>
      </c>
      <c r="J79" s="334">
        <f t="shared" si="12"/>
        <v>0</v>
      </c>
      <c r="K79" s="334">
        <f t="shared" si="13"/>
        <v>0</v>
      </c>
      <c r="L79" s="335">
        <v>1</v>
      </c>
      <c r="M79" s="336">
        <f t="shared" si="8"/>
        <v>42</v>
      </c>
      <c r="N79" s="285"/>
      <c r="O79" s="285"/>
      <c r="P79" s="285"/>
    </row>
    <row r="80" spans="1:16" s="3" customFormat="1" ht="45">
      <c r="A80" s="330"/>
      <c r="B80" s="331">
        <v>4000001</v>
      </c>
      <c r="C80" s="332" t="s">
        <v>312</v>
      </c>
      <c r="D80" s="331"/>
      <c r="E80" s="333"/>
      <c r="F80" s="334"/>
      <c r="G80" s="334"/>
      <c r="H80" s="338"/>
      <c r="I80" s="338"/>
      <c r="J80" s="338"/>
      <c r="K80" s="338"/>
      <c r="L80" s="335"/>
      <c r="M80" s="336">
        <f t="shared" si="8"/>
        <v>0</v>
      </c>
      <c r="N80" s="285"/>
      <c r="O80" s="285"/>
      <c r="P80" s="285"/>
    </row>
    <row r="81" spans="1:16" s="3" customFormat="1" ht="22.5">
      <c r="A81" s="330">
        <f>A79+1</f>
        <v>64</v>
      </c>
      <c r="B81" s="331">
        <v>4040200</v>
      </c>
      <c r="C81" s="332" t="s">
        <v>313</v>
      </c>
      <c r="D81" s="331" t="s">
        <v>245</v>
      </c>
      <c r="E81" s="333">
        <v>9</v>
      </c>
      <c r="F81" s="334"/>
      <c r="G81" s="334"/>
      <c r="H81" s="334">
        <f aca="true" t="shared" si="14" ref="H81:H102">F81+G81</f>
        <v>0</v>
      </c>
      <c r="I81" s="334">
        <f aca="true" t="shared" si="15" ref="I81:I124">ROUND(E81*F81,2)</f>
        <v>0</v>
      </c>
      <c r="J81" s="334">
        <f aca="true" t="shared" si="16" ref="J81:J124">ROUND(E81*G81,2)</f>
        <v>0</v>
      </c>
      <c r="K81" s="334">
        <f aca="true" t="shared" si="17" ref="K81:K124">ROUND(E81*H81,2)</f>
        <v>0</v>
      </c>
      <c r="L81" s="335">
        <v>0</v>
      </c>
      <c r="M81" s="336">
        <f t="shared" si="8"/>
        <v>0</v>
      </c>
      <c r="N81" s="285"/>
      <c r="O81" s="285"/>
      <c r="P81" s="285"/>
    </row>
    <row r="82" spans="1:16" s="3" customFormat="1" ht="22.5">
      <c r="A82" s="330">
        <f t="shared" si="9"/>
        <v>65</v>
      </c>
      <c r="B82" s="331">
        <v>4040150</v>
      </c>
      <c r="C82" s="332" t="s">
        <v>272</v>
      </c>
      <c r="D82" s="331" t="s">
        <v>245</v>
      </c>
      <c r="E82" s="333">
        <v>42</v>
      </c>
      <c r="F82" s="334"/>
      <c r="G82" s="334"/>
      <c r="H82" s="334">
        <f t="shared" si="14"/>
        <v>0</v>
      </c>
      <c r="I82" s="334">
        <f t="shared" si="15"/>
        <v>0</v>
      </c>
      <c r="J82" s="334">
        <f t="shared" si="16"/>
        <v>0</v>
      </c>
      <c r="K82" s="334">
        <f t="shared" si="17"/>
        <v>0</v>
      </c>
      <c r="L82" s="335">
        <v>0</v>
      </c>
      <c r="M82" s="336">
        <f t="shared" si="8"/>
        <v>0</v>
      </c>
      <c r="N82" s="285"/>
      <c r="O82" s="285"/>
      <c r="P82" s="285"/>
    </row>
    <row r="83" spans="1:16" s="3" customFormat="1" ht="22.5">
      <c r="A83" s="330">
        <f t="shared" si="9"/>
        <v>66</v>
      </c>
      <c r="B83" s="331">
        <v>4040125</v>
      </c>
      <c r="C83" s="332" t="s">
        <v>314</v>
      </c>
      <c r="D83" s="331" t="s">
        <v>245</v>
      </c>
      <c r="E83" s="333">
        <v>12</v>
      </c>
      <c r="F83" s="334"/>
      <c r="G83" s="334"/>
      <c r="H83" s="334">
        <f t="shared" si="14"/>
        <v>0</v>
      </c>
      <c r="I83" s="334">
        <f t="shared" si="15"/>
        <v>0</v>
      </c>
      <c r="J83" s="334">
        <f t="shared" si="16"/>
        <v>0</v>
      </c>
      <c r="K83" s="334">
        <f t="shared" si="17"/>
        <v>0</v>
      </c>
      <c r="L83" s="335">
        <v>0</v>
      </c>
      <c r="M83" s="336">
        <f t="shared" si="8"/>
        <v>0</v>
      </c>
      <c r="N83" s="285"/>
      <c r="O83" s="285"/>
      <c r="P83" s="285"/>
    </row>
    <row r="84" spans="1:16" s="3" customFormat="1" ht="22.5">
      <c r="A84" s="330">
        <f t="shared" si="9"/>
        <v>67</v>
      </c>
      <c r="B84" s="331">
        <v>4040100</v>
      </c>
      <c r="C84" s="332" t="s">
        <v>315</v>
      </c>
      <c r="D84" s="331" t="s">
        <v>245</v>
      </c>
      <c r="E84" s="333">
        <v>8</v>
      </c>
      <c r="F84" s="334"/>
      <c r="G84" s="334"/>
      <c r="H84" s="334">
        <f t="shared" si="14"/>
        <v>0</v>
      </c>
      <c r="I84" s="334">
        <f t="shared" si="15"/>
        <v>0</v>
      </c>
      <c r="J84" s="334">
        <f t="shared" si="16"/>
        <v>0</v>
      </c>
      <c r="K84" s="334">
        <f t="shared" si="17"/>
        <v>0</v>
      </c>
      <c r="L84" s="335">
        <v>0</v>
      </c>
      <c r="M84" s="336">
        <f t="shared" si="8"/>
        <v>0</v>
      </c>
      <c r="N84" s="285"/>
      <c r="O84" s="285"/>
      <c r="P84" s="285"/>
    </row>
    <row r="85" spans="1:16" s="3" customFormat="1" ht="22.5">
      <c r="A85" s="330">
        <f t="shared" si="9"/>
        <v>68</v>
      </c>
      <c r="B85" s="331">
        <v>4040080</v>
      </c>
      <c r="C85" s="332" t="s">
        <v>316</v>
      </c>
      <c r="D85" s="331" t="s">
        <v>245</v>
      </c>
      <c r="E85" s="333">
        <v>15</v>
      </c>
      <c r="F85" s="334"/>
      <c r="G85" s="334"/>
      <c r="H85" s="334">
        <f t="shared" si="14"/>
        <v>0</v>
      </c>
      <c r="I85" s="334">
        <f t="shared" si="15"/>
        <v>0</v>
      </c>
      <c r="J85" s="334">
        <f t="shared" si="16"/>
        <v>0</v>
      </c>
      <c r="K85" s="334">
        <f t="shared" si="17"/>
        <v>0</v>
      </c>
      <c r="L85" s="335">
        <v>0</v>
      </c>
      <c r="M85" s="336">
        <f t="shared" si="8"/>
        <v>0</v>
      </c>
      <c r="N85" s="285"/>
      <c r="O85" s="285"/>
      <c r="P85" s="285"/>
    </row>
    <row r="86" spans="1:16" s="3" customFormat="1" ht="22.5">
      <c r="A86" s="330">
        <f t="shared" si="9"/>
        <v>69</v>
      </c>
      <c r="B86" s="331">
        <v>4040050</v>
      </c>
      <c r="C86" s="332" t="s">
        <v>317</v>
      </c>
      <c r="D86" s="331" t="s">
        <v>245</v>
      </c>
      <c r="E86" s="333">
        <v>4</v>
      </c>
      <c r="F86" s="334"/>
      <c r="G86" s="334"/>
      <c r="H86" s="334">
        <f t="shared" si="14"/>
        <v>0</v>
      </c>
      <c r="I86" s="334">
        <f t="shared" si="15"/>
        <v>0</v>
      </c>
      <c r="J86" s="334">
        <f t="shared" si="16"/>
        <v>0</v>
      </c>
      <c r="K86" s="334">
        <f t="shared" si="17"/>
        <v>0</v>
      </c>
      <c r="L86" s="335">
        <v>0</v>
      </c>
      <c r="M86" s="336">
        <f t="shared" si="8"/>
        <v>0</v>
      </c>
      <c r="N86" s="285"/>
      <c r="O86" s="285"/>
      <c r="P86" s="285"/>
    </row>
    <row r="87" spans="1:16" s="3" customFormat="1" ht="22.5">
      <c r="A87" s="330">
        <f t="shared" si="9"/>
        <v>70</v>
      </c>
      <c r="B87" s="331">
        <v>4040025</v>
      </c>
      <c r="C87" s="332" t="s">
        <v>273</v>
      </c>
      <c r="D87" s="331" t="s">
        <v>245</v>
      </c>
      <c r="E87" s="333">
        <v>45</v>
      </c>
      <c r="F87" s="334"/>
      <c r="G87" s="334"/>
      <c r="H87" s="334">
        <f t="shared" si="14"/>
        <v>0</v>
      </c>
      <c r="I87" s="334">
        <f t="shared" si="15"/>
        <v>0</v>
      </c>
      <c r="J87" s="334">
        <f t="shared" si="16"/>
        <v>0</v>
      </c>
      <c r="K87" s="334">
        <f t="shared" si="17"/>
        <v>0</v>
      </c>
      <c r="L87" s="335">
        <v>0</v>
      </c>
      <c r="M87" s="336">
        <f t="shared" si="8"/>
        <v>0</v>
      </c>
      <c r="N87" s="285"/>
      <c r="O87" s="285"/>
      <c r="P87" s="285"/>
    </row>
    <row r="88" spans="1:16" s="3" customFormat="1" ht="15">
      <c r="A88" s="330">
        <f t="shared" si="9"/>
        <v>71</v>
      </c>
      <c r="B88" s="331">
        <v>5100050</v>
      </c>
      <c r="C88" s="339" t="s">
        <v>318</v>
      </c>
      <c r="D88" s="331" t="s">
        <v>89</v>
      </c>
      <c r="E88" s="333">
        <v>2</v>
      </c>
      <c r="F88" s="334"/>
      <c r="G88" s="334"/>
      <c r="H88" s="334">
        <f t="shared" si="14"/>
        <v>0</v>
      </c>
      <c r="I88" s="334">
        <f t="shared" si="15"/>
        <v>0</v>
      </c>
      <c r="J88" s="334">
        <f t="shared" si="16"/>
        <v>0</v>
      </c>
      <c r="K88" s="334">
        <f t="shared" si="17"/>
        <v>0</v>
      </c>
      <c r="L88" s="335">
        <v>3.77</v>
      </c>
      <c r="M88" s="336">
        <f t="shared" si="8"/>
        <v>7.54</v>
      </c>
      <c r="N88" s="285"/>
      <c r="O88" s="285"/>
      <c r="P88" s="285"/>
    </row>
    <row r="89" spans="1:16" s="3" customFormat="1" ht="15">
      <c r="A89" s="330">
        <f t="shared" si="9"/>
        <v>72</v>
      </c>
      <c r="B89" s="331">
        <v>5500050</v>
      </c>
      <c r="C89" s="339" t="s">
        <v>319</v>
      </c>
      <c r="D89" s="331" t="s">
        <v>89</v>
      </c>
      <c r="E89" s="333">
        <v>1</v>
      </c>
      <c r="F89" s="334"/>
      <c r="G89" s="334"/>
      <c r="H89" s="334">
        <f t="shared" si="14"/>
        <v>0</v>
      </c>
      <c r="I89" s="334">
        <f t="shared" si="15"/>
        <v>0</v>
      </c>
      <c r="J89" s="334">
        <f t="shared" si="16"/>
        <v>0</v>
      </c>
      <c r="K89" s="334">
        <f t="shared" si="17"/>
        <v>0</v>
      </c>
      <c r="L89" s="335">
        <v>5.59</v>
      </c>
      <c r="M89" s="336">
        <f t="shared" si="8"/>
        <v>5.59</v>
      </c>
      <c r="N89" s="285"/>
      <c r="O89" s="285"/>
      <c r="P89" s="285"/>
    </row>
    <row r="90" spans="1:16" s="3" customFormat="1" ht="15">
      <c r="A90" s="330">
        <f t="shared" si="9"/>
        <v>73</v>
      </c>
      <c r="B90" s="331">
        <v>5500100</v>
      </c>
      <c r="C90" s="339" t="s">
        <v>320</v>
      </c>
      <c r="D90" s="331" t="s">
        <v>89</v>
      </c>
      <c r="E90" s="333">
        <v>35</v>
      </c>
      <c r="F90" s="334"/>
      <c r="G90" s="334"/>
      <c r="H90" s="334">
        <f t="shared" si="14"/>
        <v>0</v>
      </c>
      <c r="I90" s="334">
        <f t="shared" si="15"/>
        <v>0</v>
      </c>
      <c r="J90" s="334">
        <f t="shared" si="16"/>
        <v>0</v>
      </c>
      <c r="K90" s="334">
        <f t="shared" si="17"/>
        <v>0</v>
      </c>
      <c r="L90" s="335">
        <v>10.6</v>
      </c>
      <c r="M90" s="336">
        <f t="shared" si="8"/>
        <v>371</v>
      </c>
      <c r="N90" s="285"/>
      <c r="O90" s="285"/>
      <c r="P90" s="285"/>
    </row>
    <row r="91" spans="1:16" s="3" customFormat="1" ht="15">
      <c r="A91" s="330">
        <f t="shared" si="9"/>
        <v>74</v>
      </c>
      <c r="B91" s="331">
        <v>5500120</v>
      </c>
      <c r="C91" s="339" t="s">
        <v>321</v>
      </c>
      <c r="D91" s="331" t="s">
        <v>89</v>
      </c>
      <c r="E91" s="333">
        <v>0.5</v>
      </c>
      <c r="F91" s="334"/>
      <c r="G91" s="334"/>
      <c r="H91" s="334">
        <f t="shared" si="14"/>
        <v>0</v>
      </c>
      <c r="I91" s="334">
        <f t="shared" si="15"/>
        <v>0</v>
      </c>
      <c r="J91" s="334">
        <f t="shared" si="16"/>
        <v>0</v>
      </c>
      <c r="K91" s="334">
        <f t="shared" si="17"/>
        <v>0</v>
      </c>
      <c r="L91" s="335">
        <v>13.4</v>
      </c>
      <c r="M91" s="336">
        <f t="shared" si="8"/>
        <v>6.7</v>
      </c>
      <c r="N91" s="285"/>
      <c r="O91" s="285"/>
      <c r="P91" s="285"/>
    </row>
    <row r="92" spans="1:16" s="3" customFormat="1" ht="15">
      <c r="A92" s="330">
        <f t="shared" si="9"/>
        <v>75</v>
      </c>
      <c r="B92" s="331">
        <v>5500220</v>
      </c>
      <c r="C92" s="339" t="s">
        <v>322</v>
      </c>
      <c r="D92" s="331" t="s">
        <v>89</v>
      </c>
      <c r="E92" s="333">
        <v>1.5</v>
      </c>
      <c r="F92" s="334"/>
      <c r="G92" s="334"/>
      <c r="H92" s="334">
        <f t="shared" si="14"/>
        <v>0</v>
      </c>
      <c r="I92" s="334">
        <f t="shared" si="15"/>
        <v>0</v>
      </c>
      <c r="J92" s="334">
        <f t="shared" si="16"/>
        <v>0</v>
      </c>
      <c r="K92" s="334">
        <f t="shared" si="17"/>
        <v>0</v>
      </c>
      <c r="L92" s="335">
        <v>29.4</v>
      </c>
      <c r="M92" s="336">
        <f t="shared" si="8"/>
        <v>44.1</v>
      </c>
      <c r="N92" s="285"/>
      <c r="O92" s="285"/>
      <c r="P92" s="285"/>
    </row>
    <row r="93" spans="1:16" s="3" customFormat="1" ht="15">
      <c r="A93" s="330">
        <f t="shared" si="9"/>
        <v>76</v>
      </c>
      <c r="B93" s="331">
        <v>5500240</v>
      </c>
      <c r="C93" s="339" t="s">
        <v>323</v>
      </c>
      <c r="D93" s="331" t="s">
        <v>89</v>
      </c>
      <c r="E93" s="333">
        <v>2.5</v>
      </c>
      <c r="F93" s="334"/>
      <c r="G93" s="334"/>
      <c r="H93" s="334">
        <f t="shared" si="14"/>
        <v>0</v>
      </c>
      <c r="I93" s="334">
        <f t="shared" si="15"/>
        <v>0</v>
      </c>
      <c r="J93" s="334">
        <f t="shared" si="16"/>
        <v>0</v>
      </c>
      <c r="K93" s="334">
        <f t="shared" si="17"/>
        <v>0</v>
      </c>
      <c r="L93" s="335">
        <v>33.2</v>
      </c>
      <c r="M93" s="336">
        <f t="shared" si="8"/>
        <v>83</v>
      </c>
      <c r="N93" s="285"/>
      <c r="O93" s="285"/>
      <c r="P93" s="285"/>
    </row>
    <row r="94" spans="1:16" s="3" customFormat="1" ht="15">
      <c r="A94" s="330">
        <f t="shared" si="9"/>
        <v>77</v>
      </c>
      <c r="B94" s="331">
        <v>5800400</v>
      </c>
      <c r="C94" s="339" t="s">
        <v>324</v>
      </c>
      <c r="D94" s="331" t="s">
        <v>245</v>
      </c>
      <c r="E94" s="333">
        <v>2</v>
      </c>
      <c r="F94" s="334"/>
      <c r="G94" s="334"/>
      <c r="H94" s="334">
        <f t="shared" si="14"/>
        <v>0</v>
      </c>
      <c r="I94" s="334">
        <f t="shared" si="15"/>
        <v>0</v>
      </c>
      <c r="J94" s="334">
        <f t="shared" si="16"/>
        <v>0</v>
      </c>
      <c r="K94" s="334">
        <f t="shared" si="17"/>
        <v>0</v>
      </c>
      <c r="L94" s="335">
        <v>0.942</v>
      </c>
      <c r="M94" s="336">
        <f t="shared" si="8"/>
        <v>1.884</v>
      </c>
      <c r="N94" s="285"/>
      <c r="O94" s="285"/>
      <c r="P94" s="285"/>
    </row>
    <row r="95" spans="1:16" s="3" customFormat="1" ht="15">
      <c r="A95" s="330">
        <f t="shared" si="9"/>
        <v>78</v>
      </c>
      <c r="B95" s="331">
        <v>5800158</v>
      </c>
      <c r="C95" s="332" t="s">
        <v>325</v>
      </c>
      <c r="D95" s="331" t="s">
        <v>245</v>
      </c>
      <c r="E95" s="333">
        <v>6</v>
      </c>
      <c r="F95" s="334"/>
      <c r="G95" s="334"/>
      <c r="H95" s="334">
        <f t="shared" si="14"/>
        <v>0</v>
      </c>
      <c r="I95" s="334">
        <f t="shared" si="15"/>
        <v>0</v>
      </c>
      <c r="J95" s="334">
        <f t="shared" si="16"/>
        <v>0</v>
      </c>
      <c r="K95" s="334">
        <f t="shared" si="17"/>
        <v>0</v>
      </c>
      <c r="L95" s="335">
        <v>1.41</v>
      </c>
      <c r="M95" s="336">
        <f t="shared" si="8"/>
        <v>8.46</v>
      </c>
      <c r="N95" s="285"/>
      <c r="O95" s="285"/>
      <c r="P95" s="285"/>
    </row>
    <row r="96" spans="1:16" s="3" customFormat="1" ht="15">
      <c r="A96" s="330">
        <f t="shared" si="9"/>
        <v>79</v>
      </c>
      <c r="B96" s="331">
        <v>5901010</v>
      </c>
      <c r="C96" s="332" t="s">
        <v>326</v>
      </c>
      <c r="D96" s="331" t="s">
        <v>245</v>
      </c>
      <c r="E96" s="333">
        <v>14</v>
      </c>
      <c r="F96" s="334"/>
      <c r="G96" s="334"/>
      <c r="H96" s="334">
        <f t="shared" si="14"/>
        <v>0</v>
      </c>
      <c r="I96" s="334">
        <f t="shared" si="15"/>
        <v>0</v>
      </c>
      <c r="J96" s="334">
        <f t="shared" si="16"/>
        <v>0</v>
      </c>
      <c r="K96" s="334">
        <f t="shared" si="17"/>
        <v>0</v>
      </c>
      <c r="L96" s="335">
        <v>0</v>
      </c>
      <c r="M96" s="336">
        <f t="shared" si="8"/>
        <v>0</v>
      </c>
      <c r="N96" s="285"/>
      <c r="O96" s="285"/>
      <c r="P96" s="285"/>
    </row>
    <row r="97" spans="1:16" s="3" customFormat="1" ht="15">
      <c r="A97" s="330">
        <f t="shared" si="9"/>
        <v>80</v>
      </c>
      <c r="B97" s="331">
        <v>5902010</v>
      </c>
      <c r="C97" s="332" t="s">
        <v>327</v>
      </c>
      <c r="D97" s="331" t="s">
        <v>245</v>
      </c>
      <c r="E97" s="333">
        <v>14</v>
      </c>
      <c r="F97" s="334"/>
      <c r="G97" s="334"/>
      <c r="H97" s="334">
        <f t="shared" si="14"/>
        <v>0</v>
      </c>
      <c r="I97" s="334">
        <f t="shared" si="15"/>
        <v>0</v>
      </c>
      <c r="J97" s="334">
        <f t="shared" si="16"/>
        <v>0</v>
      </c>
      <c r="K97" s="334">
        <f t="shared" si="17"/>
        <v>0</v>
      </c>
      <c r="L97" s="335">
        <v>0</v>
      </c>
      <c r="M97" s="336">
        <f t="shared" si="8"/>
        <v>0</v>
      </c>
      <c r="N97" s="285"/>
      <c r="O97" s="285"/>
      <c r="P97" s="285"/>
    </row>
    <row r="98" spans="1:16" s="3" customFormat="1" ht="15">
      <c r="A98" s="330">
        <f t="shared" si="9"/>
        <v>81</v>
      </c>
      <c r="B98" s="331">
        <v>8110150</v>
      </c>
      <c r="C98" s="332" t="s">
        <v>328</v>
      </c>
      <c r="D98" s="331" t="s">
        <v>245</v>
      </c>
      <c r="E98" s="333">
        <v>21</v>
      </c>
      <c r="F98" s="334"/>
      <c r="G98" s="334"/>
      <c r="H98" s="334">
        <f t="shared" si="14"/>
        <v>0</v>
      </c>
      <c r="I98" s="334">
        <f t="shared" si="15"/>
        <v>0</v>
      </c>
      <c r="J98" s="334">
        <f t="shared" si="16"/>
        <v>0</v>
      </c>
      <c r="K98" s="334">
        <f t="shared" si="17"/>
        <v>0</v>
      </c>
      <c r="L98" s="335">
        <v>1.85</v>
      </c>
      <c r="M98" s="336">
        <f>ROUND(E98*L98,3)</f>
        <v>38.85</v>
      </c>
      <c r="N98" s="285"/>
      <c r="O98" s="285"/>
      <c r="P98" s="285"/>
    </row>
    <row r="99" spans="1:16" s="3" customFormat="1" ht="15">
      <c r="A99" s="330">
        <f t="shared" si="9"/>
        <v>82</v>
      </c>
      <c r="B99" s="331">
        <v>8110100</v>
      </c>
      <c r="C99" s="332" t="s">
        <v>329</v>
      </c>
      <c r="D99" s="331" t="s">
        <v>245</v>
      </c>
      <c r="E99" s="333">
        <v>2</v>
      </c>
      <c r="F99" s="334"/>
      <c r="G99" s="334"/>
      <c r="H99" s="334">
        <f t="shared" si="14"/>
        <v>0</v>
      </c>
      <c r="I99" s="334">
        <f t="shared" si="15"/>
        <v>0</v>
      </c>
      <c r="J99" s="334">
        <f t="shared" si="16"/>
        <v>0</v>
      </c>
      <c r="K99" s="334">
        <f t="shared" si="17"/>
        <v>0</v>
      </c>
      <c r="L99" s="335">
        <v>0.85</v>
      </c>
      <c r="M99" s="336">
        <f>ROUND(E99*L99,3)</f>
        <v>1.7</v>
      </c>
      <c r="N99" s="285"/>
      <c r="O99" s="285"/>
      <c r="P99" s="285"/>
    </row>
    <row r="100" spans="1:16" s="3" customFormat="1" ht="15">
      <c r="A100" s="330">
        <f t="shared" si="9"/>
        <v>83</v>
      </c>
      <c r="B100" s="331">
        <v>8110080</v>
      </c>
      <c r="C100" s="332" t="s">
        <v>330</v>
      </c>
      <c r="D100" s="331" t="s">
        <v>245</v>
      </c>
      <c r="E100" s="333">
        <v>5</v>
      </c>
      <c r="F100" s="334"/>
      <c r="G100" s="334"/>
      <c r="H100" s="334">
        <f t="shared" si="14"/>
        <v>0</v>
      </c>
      <c r="I100" s="334">
        <f t="shared" si="15"/>
        <v>0</v>
      </c>
      <c r="J100" s="334">
        <f t="shared" si="16"/>
        <v>0</v>
      </c>
      <c r="K100" s="334">
        <f t="shared" si="17"/>
        <v>0</v>
      </c>
      <c r="L100" s="335">
        <v>0.5</v>
      </c>
      <c r="M100" s="336">
        <f>ROUND(E100*L100,3)</f>
        <v>2.5</v>
      </c>
      <c r="N100" s="285"/>
      <c r="O100" s="285"/>
      <c r="P100" s="285"/>
    </row>
    <row r="101" spans="1:16" s="3" customFormat="1" ht="15">
      <c r="A101" s="330">
        <f t="shared" si="9"/>
        <v>84</v>
      </c>
      <c r="B101" s="331">
        <v>8110050</v>
      </c>
      <c r="C101" s="332" t="s">
        <v>331</v>
      </c>
      <c r="D101" s="331" t="s">
        <v>245</v>
      </c>
      <c r="E101" s="333">
        <v>4</v>
      </c>
      <c r="F101" s="334"/>
      <c r="G101" s="334"/>
      <c r="H101" s="334">
        <f t="shared" si="14"/>
        <v>0</v>
      </c>
      <c r="I101" s="334">
        <f t="shared" si="15"/>
        <v>0</v>
      </c>
      <c r="J101" s="334">
        <f t="shared" si="16"/>
        <v>0</v>
      </c>
      <c r="K101" s="334">
        <f t="shared" si="17"/>
        <v>0</v>
      </c>
      <c r="L101" s="335">
        <v>0.151</v>
      </c>
      <c r="M101" s="336">
        <f>ROUND(E101*L101,3)</f>
        <v>0.604</v>
      </c>
      <c r="N101" s="285"/>
      <c r="O101" s="285"/>
      <c r="P101" s="285"/>
    </row>
    <row r="102" spans="1:16" s="3" customFormat="1" ht="15">
      <c r="A102" s="330">
        <f t="shared" si="9"/>
        <v>85</v>
      </c>
      <c r="B102" s="331">
        <v>7020080</v>
      </c>
      <c r="C102" s="332" t="s">
        <v>260</v>
      </c>
      <c r="D102" s="331" t="s">
        <v>245</v>
      </c>
      <c r="E102" s="333">
        <v>2</v>
      </c>
      <c r="F102" s="334"/>
      <c r="G102" s="334"/>
      <c r="H102" s="334">
        <f t="shared" si="14"/>
        <v>0</v>
      </c>
      <c r="I102" s="334">
        <f t="shared" si="15"/>
        <v>0</v>
      </c>
      <c r="J102" s="334">
        <f t="shared" si="16"/>
        <v>0</v>
      </c>
      <c r="K102" s="334">
        <f t="shared" si="17"/>
        <v>0</v>
      </c>
      <c r="L102" s="335">
        <v>6.4</v>
      </c>
      <c r="M102" s="336">
        <f>ROUND(E102*L102,3)</f>
        <v>12.8</v>
      </c>
      <c r="N102" s="285"/>
      <c r="O102" s="285"/>
      <c r="P102" s="285"/>
    </row>
    <row r="103" spans="1:16" s="3" customFormat="1" ht="22.5">
      <c r="A103" s="330"/>
      <c r="B103" s="331"/>
      <c r="C103" s="332" t="s">
        <v>332</v>
      </c>
      <c r="D103" s="331"/>
      <c r="E103" s="333"/>
      <c r="F103" s="334"/>
      <c r="G103" s="334"/>
      <c r="H103" s="338"/>
      <c r="I103" s="338">
        <f t="shared" si="15"/>
        <v>0</v>
      </c>
      <c r="J103" s="338">
        <f t="shared" si="16"/>
        <v>0</v>
      </c>
      <c r="K103" s="338">
        <f t="shared" si="17"/>
        <v>0</v>
      </c>
      <c r="L103" s="335">
        <v>0</v>
      </c>
      <c r="M103" s="336">
        <f aca="true" t="shared" si="18" ref="M103:M131">ROUND(E103*L103,3)</f>
        <v>0</v>
      </c>
      <c r="N103" s="285"/>
      <c r="O103" s="285"/>
      <c r="P103" s="285"/>
    </row>
    <row r="104" spans="1:16" s="3" customFormat="1" ht="15">
      <c r="A104" s="330">
        <f>A102+1</f>
        <v>86</v>
      </c>
      <c r="B104" s="331"/>
      <c r="C104" s="332" t="s">
        <v>333</v>
      </c>
      <c r="D104" s="331" t="s">
        <v>334</v>
      </c>
      <c r="E104" s="333">
        <v>10</v>
      </c>
      <c r="F104" s="334"/>
      <c r="G104" s="334"/>
      <c r="H104" s="334">
        <f aca="true" t="shared" si="19" ref="H104:H110">F104+G104</f>
        <v>0</v>
      </c>
      <c r="I104" s="334">
        <f t="shared" si="15"/>
        <v>0</v>
      </c>
      <c r="J104" s="334">
        <f t="shared" si="16"/>
        <v>0</v>
      </c>
      <c r="K104" s="334">
        <f t="shared" si="17"/>
        <v>0</v>
      </c>
      <c r="L104" s="335">
        <v>0</v>
      </c>
      <c r="M104" s="336">
        <f t="shared" si="18"/>
        <v>0</v>
      </c>
      <c r="N104" s="285"/>
      <c r="O104" s="285"/>
      <c r="P104" s="285"/>
    </row>
    <row r="105" spans="1:16" s="3" customFormat="1" ht="15">
      <c r="A105" s="330">
        <f aca="true" t="shared" si="20" ref="A105:A130">A104+1</f>
        <v>87</v>
      </c>
      <c r="B105" s="331"/>
      <c r="C105" s="332" t="s">
        <v>335</v>
      </c>
      <c r="D105" s="331" t="s">
        <v>334</v>
      </c>
      <c r="E105" s="333">
        <v>10</v>
      </c>
      <c r="F105" s="334"/>
      <c r="G105" s="334"/>
      <c r="H105" s="334">
        <f t="shared" si="19"/>
        <v>0</v>
      </c>
      <c r="I105" s="334">
        <f t="shared" si="15"/>
        <v>0</v>
      </c>
      <c r="J105" s="334">
        <f t="shared" si="16"/>
        <v>0</v>
      </c>
      <c r="K105" s="334">
        <f t="shared" si="17"/>
        <v>0</v>
      </c>
      <c r="L105" s="335">
        <v>0</v>
      </c>
      <c r="M105" s="336">
        <f t="shared" si="18"/>
        <v>0</v>
      </c>
      <c r="N105" s="285"/>
      <c r="O105" s="285"/>
      <c r="P105" s="285"/>
    </row>
    <row r="106" spans="1:16" s="3" customFormat="1" ht="15">
      <c r="A106" s="330">
        <f t="shared" si="20"/>
        <v>88</v>
      </c>
      <c r="B106" s="331"/>
      <c r="C106" s="332" t="s">
        <v>336</v>
      </c>
      <c r="D106" s="331" t="s">
        <v>245</v>
      </c>
      <c r="E106" s="333">
        <v>2</v>
      </c>
      <c r="F106" s="334"/>
      <c r="G106" s="334"/>
      <c r="H106" s="334">
        <f t="shared" si="19"/>
        <v>0</v>
      </c>
      <c r="I106" s="334">
        <f t="shared" si="15"/>
        <v>0</v>
      </c>
      <c r="J106" s="334">
        <f t="shared" si="16"/>
        <v>0</v>
      </c>
      <c r="K106" s="334">
        <f t="shared" si="17"/>
        <v>0</v>
      </c>
      <c r="L106" s="335">
        <v>0</v>
      </c>
      <c r="M106" s="336">
        <f t="shared" si="18"/>
        <v>0</v>
      </c>
      <c r="N106" s="285"/>
      <c r="O106" s="285"/>
      <c r="P106" s="285"/>
    </row>
    <row r="107" spans="1:16" s="3" customFormat="1" ht="15">
      <c r="A107" s="330">
        <f t="shared" si="20"/>
        <v>89</v>
      </c>
      <c r="B107" s="331"/>
      <c r="C107" s="332" t="s">
        <v>337</v>
      </c>
      <c r="D107" s="331" t="s">
        <v>245</v>
      </c>
      <c r="E107" s="333">
        <v>12</v>
      </c>
      <c r="F107" s="334"/>
      <c r="G107" s="334"/>
      <c r="H107" s="334">
        <f t="shared" si="19"/>
        <v>0</v>
      </c>
      <c r="I107" s="334">
        <f t="shared" si="15"/>
        <v>0</v>
      </c>
      <c r="J107" s="334">
        <f t="shared" si="16"/>
        <v>0</v>
      </c>
      <c r="K107" s="334">
        <f t="shared" si="17"/>
        <v>0</v>
      </c>
      <c r="L107" s="335">
        <v>0</v>
      </c>
      <c r="M107" s="336">
        <f t="shared" si="18"/>
        <v>0</v>
      </c>
      <c r="N107" s="285"/>
      <c r="O107" s="285"/>
      <c r="P107" s="285"/>
    </row>
    <row r="108" spans="1:16" s="3" customFormat="1" ht="15">
      <c r="A108" s="330">
        <f t="shared" si="20"/>
        <v>90</v>
      </c>
      <c r="B108" s="331"/>
      <c r="C108" s="332" t="s">
        <v>338</v>
      </c>
      <c r="D108" s="331" t="s">
        <v>245</v>
      </c>
      <c r="E108" s="333">
        <v>4</v>
      </c>
      <c r="F108" s="334"/>
      <c r="G108" s="334"/>
      <c r="H108" s="334">
        <f t="shared" si="19"/>
        <v>0</v>
      </c>
      <c r="I108" s="334">
        <f t="shared" si="15"/>
        <v>0</v>
      </c>
      <c r="J108" s="334">
        <f t="shared" si="16"/>
        <v>0</v>
      </c>
      <c r="K108" s="334">
        <f t="shared" si="17"/>
        <v>0</v>
      </c>
      <c r="L108" s="335">
        <v>0</v>
      </c>
      <c r="M108" s="336">
        <f t="shared" si="18"/>
        <v>0</v>
      </c>
      <c r="N108" s="285"/>
      <c r="O108" s="285"/>
      <c r="P108" s="285"/>
    </row>
    <row r="109" spans="1:16" s="3" customFormat="1" ht="15">
      <c r="A109" s="330">
        <f t="shared" si="20"/>
        <v>91</v>
      </c>
      <c r="B109" s="331"/>
      <c r="C109" s="332" t="s">
        <v>339</v>
      </c>
      <c r="D109" s="331" t="s">
        <v>245</v>
      </c>
      <c r="E109" s="333">
        <v>4</v>
      </c>
      <c r="F109" s="334"/>
      <c r="G109" s="334"/>
      <c r="H109" s="334">
        <f t="shared" si="19"/>
        <v>0</v>
      </c>
      <c r="I109" s="334">
        <f t="shared" si="15"/>
        <v>0</v>
      </c>
      <c r="J109" s="334">
        <f t="shared" si="16"/>
        <v>0</v>
      </c>
      <c r="K109" s="334">
        <f t="shared" si="17"/>
        <v>0</v>
      </c>
      <c r="L109" s="335">
        <v>0</v>
      </c>
      <c r="M109" s="336">
        <f t="shared" si="18"/>
        <v>0</v>
      </c>
      <c r="N109" s="285"/>
      <c r="O109" s="285"/>
      <c r="P109" s="285"/>
    </row>
    <row r="110" spans="1:16" s="3" customFormat="1" ht="15">
      <c r="A110" s="330">
        <f t="shared" si="20"/>
        <v>92</v>
      </c>
      <c r="B110" s="331"/>
      <c r="C110" s="332" t="s">
        <v>340</v>
      </c>
      <c r="D110" s="331" t="s">
        <v>245</v>
      </c>
      <c r="E110" s="333">
        <v>8</v>
      </c>
      <c r="F110" s="334"/>
      <c r="G110" s="334"/>
      <c r="H110" s="334">
        <f t="shared" si="19"/>
        <v>0</v>
      </c>
      <c r="I110" s="334">
        <f t="shared" si="15"/>
        <v>0</v>
      </c>
      <c r="J110" s="334">
        <f t="shared" si="16"/>
        <v>0</v>
      </c>
      <c r="K110" s="334">
        <f t="shared" si="17"/>
        <v>0</v>
      </c>
      <c r="L110" s="335">
        <v>0</v>
      </c>
      <c r="M110" s="336">
        <f t="shared" si="18"/>
        <v>0</v>
      </c>
      <c r="N110" s="285"/>
      <c r="O110" s="285"/>
      <c r="P110" s="285"/>
    </row>
    <row r="111" spans="1:16" s="3" customFormat="1" ht="15">
      <c r="A111" s="330"/>
      <c r="B111" s="331"/>
      <c r="C111" s="337" t="s">
        <v>341</v>
      </c>
      <c r="D111" s="331"/>
      <c r="E111" s="333"/>
      <c r="F111" s="334"/>
      <c r="G111" s="334"/>
      <c r="H111" s="338"/>
      <c r="I111" s="338">
        <f t="shared" si="15"/>
        <v>0</v>
      </c>
      <c r="J111" s="338">
        <f t="shared" si="16"/>
        <v>0</v>
      </c>
      <c r="K111" s="338">
        <f t="shared" si="17"/>
        <v>0</v>
      </c>
      <c r="L111" s="335">
        <v>0</v>
      </c>
      <c r="M111" s="336">
        <f t="shared" si="18"/>
        <v>0</v>
      </c>
      <c r="N111" s="285"/>
      <c r="O111" s="285"/>
      <c r="P111" s="285"/>
    </row>
    <row r="112" spans="1:16" s="3" customFormat="1" ht="15">
      <c r="A112" s="330"/>
      <c r="B112" s="331"/>
      <c r="C112" s="340" t="s">
        <v>342</v>
      </c>
      <c r="D112" s="331"/>
      <c r="E112" s="333"/>
      <c r="F112" s="334"/>
      <c r="G112" s="334"/>
      <c r="H112" s="338"/>
      <c r="I112" s="338">
        <f t="shared" si="15"/>
        <v>0</v>
      </c>
      <c r="J112" s="338">
        <f t="shared" si="16"/>
        <v>0</v>
      </c>
      <c r="K112" s="338">
        <f t="shared" si="17"/>
        <v>0</v>
      </c>
      <c r="L112" s="335">
        <v>0</v>
      </c>
      <c r="M112" s="336">
        <f t="shared" si="18"/>
        <v>0</v>
      </c>
      <c r="N112" s="285"/>
      <c r="O112" s="285"/>
      <c r="P112" s="285"/>
    </row>
    <row r="113" spans="1:16" s="3" customFormat="1" ht="15">
      <c r="A113" s="330">
        <f>A110+1</f>
        <v>93</v>
      </c>
      <c r="B113" s="331"/>
      <c r="C113" s="332" t="s">
        <v>343</v>
      </c>
      <c r="D113" s="331" t="s">
        <v>245</v>
      </c>
      <c r="E113" s="333">
        <v>2</v>
      </c>
      <c r="F113" s="334"/>
      <c r="G113" s="334"/>
      <c r="H113" s="334">
        <f aca="true" t="shared" si="21" ref="H113:H124">F113+G113</f>
        <v>0</v>
      </c>
      <c r="I113" s="334">
        <f t="shared" si="15"/>
        <v>0</v>
      </c>
      <c r="J113" s="334">
        <f t="shared" si="16"/>
        <v>0</v>
      </c>
      <c r="K113" s="334">
        <f t="shared" si="17"/>
        <v>0</v>
      </c>
      <c r="L113" s="335">
        <v>45</v>
      </c>
      <c r="M113" s="336">
        <f t="shared" si="18"/>
        <v>90</v>
      </c>
      <c r="N113" s="285"/>
      <c r="O113" s="285"/>
      <c r="P113" s="285"/>
    </row>
    <row r="114" spans="1:16" s="3" customFormat="1" ht="15">
      <c r="A114" s="330">
        <f t="shared" si="20"/>
        <v>94</v>
      </c>
      <c r="B114" s="331"/>
      <c r="C114" s="332" t="s">
        <v>344</v>
      </c>
      <c r="D114" s="331" t="s">
        <v>245</v>
      </c>
      <c r="E114" s="333">
        <v>5</v>
      </c>
      <c r="F114" s="334"/>
      <c r="G114" s="334"/>
      <c r="H114" s="334">
        <f t="shared" si="21"/>
        <v>0</v>
      </c>
      <c r="I114" s="334">
        <f t="shared" si="15"/>
        <v>0</v>
      </c>
      <c r="J114" s="334">
        <f t="shared" si="16"/>
        <v>0</v>
      </c>
      <c r="K114" s="334">
        <f t="shared" si="17"/>
        <v>0</v>
      </c>
      <c r="L114" s="335">
        <v>37</v>
      </c>
      <c r="M114" s="336">
        <f t="shared" si="18"/>
        <v>185</v>
      </c>
      <c r="N114" s="285"/>
      <c r="O114" s="285"/>
      <c r="P114" s="285"/>
    </row>
    <row r="115" spans="1:16" s="3" customFormat="1" ht="15">
      <c r="A115" s="330">
        <f t="shared" si="20"/>
        <v>95</v>
      </c>
      <c r="B115" s="331"/>
      <c r="C115" s="332" t="s">
        <v>345</v>
      </c>
      <c r="D115" s="331" t="s">
        <v>245</v>
      </c>
      <c r="E115" s="333">
        <v>2</v>
      </c>
      <c r="F115" s="334"/>
      <c r="G115" s="334"/>
      <c r="H115" s="334">
        <f t="shared" si="21"/>
        <v>0</v>
      </c>
      <c r="I115" s="334">
        <f t="shared" si="15"/>
        <v>0</v>
      </c>
      <c r="J115" s="334">
        <f t="shared" si="16"/>
        <v>0</v>
      </c>
      <c r="K115" s="334">
        <f t="shared" si="17"/>
        <v>0</v>
      </c>
      <c r="L115" s="335">
        <v>112</v>
      </c>
      <c r="M115" s="336">
        <f t="shared" si="18"/>
        <v>224</v>
      </c>
      <c r="N115" s="285"/>
      <c r="O115" s="285"/>
      <c r="P115" s="285"/>
    </row>
    <row r="116" spans="1:16" s="3" customFormat="1" ht="15">
      <c r="A116" s="330">
        <f t="shared" si="20"/>
        <v>96</v>
      </c>
      <c r="B116" s="331"/>
      <c r="C116" s="332" t="s">
        <v>346</v>
      </c>
      <c r="D116" s="331" t="s">
        <v>245</v>
      </c>
      <c r="E116" s="333">
        <v>2</v>
      </c>
      <c r="F116" s="334"/>
      <c r="G116" s="334"/>
      <c r="H116" s="334">
        <f t="shared" si="21"/>
        <v>0</v>
      </c>
      <c r="I116" s="334">
        <f t="shared" si="15"/>
        <v>0</v>
      </c>
      <c r="J116" s="334">
        <f t="shared" si="16"/>
        <v>0</v>
      </c>
      <c r="K116" s="334">
        <f t="shared" si="17"/>
        <v>0</v>
      </c>
      <c r="L116" s="335">
        <v>19</v>
      </c>
      <c r="M116" s="336">
        <f t="shared" si="18"/>
        <v>38</v>
      </c>
      <c r="N116" s="285"/>
      <c r="O116" s="285"/>
      <c r="P116" s="285"/>
    </row>
    <row r="117" spans="1:16" s="3" customFormat="1" ht="15">
      <c r="A117" s="330">
        <f t="shared" si="20"/>
        <v>97</v>
      </c>
      <c r="B117" s="331"/>
      <c r="C117" s="332" t="s">
        <v>347</v>
      </c>
      <c r="D117" s="331" t="s">
        <v>245</v>
      </c>
      <c r="E117" s="333">
        <v>1</v>
      </c>
      <c r="F117" s="334"/>
      <c r="G117" s="334"/>
      <c r="H117" s="334">
        <f t="shared" si="21"/>
        <v>0</v>
      </c>
      <c r="I117" s="334">
        <f t="shared" si="15"/>
        <v>0</v>
      </c>
      <c r="J117" s="334">
        <f t="shared" si="16"/>
        <v>0</v>
      </c>
      <c r="K117" s="334">
        <f t="shared" si="17"/>
        <v>0</v>
      </c>
      <c r="L117" s="335">
        <v>11</v>
      </c>
      <c r="M117" s="336">
        <f t="shared" si="18"/>
        <v>11</v>
      </c>
      <c r="N117" s="285"/>
      <c r="O117" s="285"/>
      <c r="P117" s="285"/>
    </row>
    <row r="118" spans="1:16" s="3" customFormat="1" ht="15">
      <c r="A118" s="330">
        <f t="shared" si="20"/>
        <v>98</v>
      </c>
      <c r="B118" s="331"/>
      <c r="C118" s="332" t="s">
        <v>348</v>
      </c>
      <c r="D118" s="331" t="s">
        <v>245</v>
      </c>
      <c r="E118" s="333">
        <v>3</v>
      </c>
      <c r="F118" s="334"/>
      <c r="G118" s="334"/>
      <c r="H118" s="334">
        <f t="shared" si="21"/>
        <v>0</v>
      </c>
      <c r="I118" s="334">
        <f t="shared" si="15"/>
        <v>0</v>
      </c>
      <c r="J118" s="334">
        <f t="shared" si="16"/>
        <v>0</v>
      </c>
      <c r="K118" s="334">
        <f t="shared" si="17"/>
        <v>0</v>
      </c>
      <c r="L118" s="335">
        <v>9</v>
      </c>
      <c r="M118" s="336">
        <f t="shared" si="18"/>
        <v>27</v>
      </c>
      <c r="N118" s="285"/>
      <c r="O118" s="285"/>
      <c r="P118" s="285"/>
    </row>
    <row r="119" spans="1:16" s="3" customFormat="1" ht="15">
      <c r="A119" s="330">
        <f t="shared" si="20"/>
        <v>99</v>
      </c>
      <c r="B119" s="331"/>
      <c r="C119" s="332" t="s">
        <v>349</v>
      </c>
      <c r="D119" s="331" t="s">
        <v>245</v>
      </c>
      <c r="E119" s="333">
        <v>1</v>
      </c>
      <c r="F119" s="334"/>
      <c r="G119" s="334"/>
      <c r="H119" s="334">
        <f t="shared" si="21"/>
        <v>0</v>
      </c>
      <c r="I119" s="334">
        <f t="shared" si="15"/>
        <v>0</v>
      </c>
      <c r="J119" s="334">
        <f t="shared" si="16"/>
        <v>0</v>
      </c>
      <c r="K119" s="334">
        <f t="shared" si="17"/>
        <v>0</v>
      </c>
      <c r="L119" s="335">
        <v>38</v>
      </c>
      <c r="M119" s="336">
        <f t="shared" si="18"/>
        <v>38</v>
      </c>
      <c r="N119" s="285"/>
      <c r="O119" s="285"/>
      <c r="P119" s="285"/>
    </row>
    <row r="120" spans="1:16" s="3" customFormat="1" ht="15">
      <c r="A120" s="330">
        <f t="shared" si="20"/>
        <v>100</v>
      </c>
      <c r="B120" s="331"/>
      <c r="C120" s="332" t="s">
        <v>350</v>
      </c>
      <c r="D120" s="331" t="s">
        <v>245</v>
      </c>
      <c r="E120" s="333">
        <v>1</v>
      </c>
      <c r="F120" s="334"/>
      <c r="G120" s="334"/>
      <c r="H120" s="334">
        <f t="shared" si="21"/>
        <v>0</v>
      </c>
      <c r="I120" s="334">
        <f t="shared" si="15"/>
        <v>0</v>
      </c>
      <c r="J120" s="334">
        <f t="shared" si="16"/>
        <v>0</v>
      </c>
      <c r="K120" s="334">
        <f t="shared" si="17"/>
        <v>0</v>
      </c>
      <c r="L120" s="335">
        <v>35</v>
      </c>
      <c r="M120" s="336">
        <f t="shared" si="18"/>
        <v>35</v>
      </c>
      <c r="N120" s="285"/>
      <c r="O120" s="285"/>
      <c r="P120" s="285"/>
    </row>
    <row r="121" spans="1:16" s="3" customFormat="1" ht="15">
      <c r="A121" s="330">
        <f t="shared" si="20"/>
        <v>101</v>
      </c>
      <c r="B121" s="331"/>
      <c r="C121" s="332" t="s">
        <v>351</v>
      </c>
      <c r="D121" s="331" t="s">
        <v>245</v>
      </c>
      <c r="E121" s="333">
        <v>1</v>
      </c>
      <c r="F121" s="334"/>
      <c r="G121" s="334"/>
      <c r="H121" s="334">
        <f t="shared" si="21"/>
        <v>0</v>
      </c>
      <c r="I121" s="334">
        <f t="shared" si="15"/>
        <v>0</v>
      </c>
      <c r="J121" s="334">
        <f t="shared" si="16"/>
        <v>0</v>
      </c>
      <c r="K121" s="334">
        <f t="shared" si="17"/>
        <v>0</v>
      </c>
      <c r="L121" s="335">
        <v>43</v>
      </c>
      <c r="M121" s="336">
        <f t="shared" si="18"/>
        <v>43</v>
      </c>
      <c r="N121" s="285"/>
      <c r="O121" s="285"/>
      <c r="P121" s="285"/>
    </row>
    <row r="122" spans="1:16" s="3" customFormat="1" ht="15">
      <c r="A122" s="330">
        <f t="shared" si="20"/>
        <v>102</v>
      </c>
      <c r="B122" s="331"/>
      <c r="C122" s="332" t="s">
        <v>352</v>
      </c>
      <c r="D122" s="331" t="s">
        <v>245</v>
      </c>
      <c r="E122" s="333">
        <v>1</v>
      </c>
      <c r="F122" s="334"/>
      <c r="G122" s="334"/>
      <c r="H122" s="334">
        <f t="shared" si="21"/>
        <v>0</v>
      </c>
      <c r="I122" s="334">
        <f t="shared" si="15"/>
        <v>0</v>
      </c>
      <c r="J122" s="334">
        <f t="shared" si="16"/>
        <v>0</v>
      </c>
      <c r="K122" s="334">
        <f t="shared" si="17"/>
        <v>0</v>
      </c>
      <c r="L122" s="335">
        <v>67</v>
      </c>
      <c r="M122" s="336">
        <f t="shared" si="18"/>
        <v>67</v>
      </c>
      <c r="N122" s="285"/>
      <c r="O122" s="285"/>
      <c r="P122" s="285"/>
    </row>
    <row r="123" spans="1:16" s="3" customFormat="1" ht="15">
      <c r="A123" s="330">
        <f t="shared" si="20"/>
        <v>103</v>
      </c>
      <c r="B123" s="331"/>
      <c r="C123" s="332" t="s">
        <v>353</v>
      </c>
      <c r="D123" s="331" t="s">
        <v>245</v>
      </c>
      <c r="E123" s="333">
        <v>1</v>
      </c>
      <c r="F123" s="334"/>
      <c r="G123" s="334"/>
      <c r="H123" s="334">
        <f t="shared" si="21"/>
        <v>0</v>
      </c>
      <c r="I123" s="334">
        <f t="shared" si="15"/>
        <v>0</v>
      </c>
      <c r="J123" s="334">
        <f t="shared" si="16"/>
        <v>0</v>
      </c>
      <c r="K123" s="334">
        <f t="shared" si="17"/>
        <v>0</v>
      </c>
      <c r="L123" s="335">
        <v>32</v>
      </c>
      <c r="M123" s="336">
        <f t="shared" si="18"/>
        <v>32</v>
      </c>
      <c r="N123" s="285"/>
      <c r="O123" s="285"/>
      <c r="P123" s="285"/>
    </row>
    <row r="124" spans="1:13" ht="15">
      <c r="A124" s="330">
        <f t="shared" si="20"/>
        <v>104</v>
      </c>
      <c r="B124" s="331"/>
      <c r="C124" s="332" t="s">
        <v>354</v>
      </c>
      <c r="D124" s="331" t="s">
        <v>245</v>
      </c>
      <c r="E124" s="333">
        <v>1</v>
      </c>
      <c r="F124" s="334"/>
      <c r="G124" s="334"/>
      <c r="H124" s="334">
        <f t="shared" si="21"/>
        <v>0</v>
      </c>
      <c r="I124" s="334">
        <f t="shared" si="15"/>
        <v>0</v>
      </c>
      <c r="J124" s="334">
        <f t="shared" si="16"/>
        <v>0</v>
      </c>
      <c r="K124" s="334">
        <f t="shared" si="17"/>
        <v>0</v>
      </c>
      <c r="L124" s="335">
        <v>25</v>
      </c>
      <c r="M124" s="336">
        <f t="shared" si="18"/>
        <v>25</v>
      </c>
    </row>
    <row r="125" spans="1:13" ht="15">
      <c r="A125" s="330"/>
      <c r="B125" s="331"/>
      <c r="C125" s="340" t="s">
        <v>355</v>
      </c>
      <c r="D125" s="331"/>
      <c r="E125" s="333"/>
      <c r="F125" s="334"/>
      <c r="G125" s="334"/>
      <c r="H125" s="338"/>
      <c r="I125" s="338"/>
      <c r="J125" s="338"/>
      <c r="K125" s="338"/>
      <c r="L125" s="335"/>
      <c r="M125" s="336">
        <f t="shared" si="18"/>
        <v>0</v>
      </c>
    </row>
    <row r="126" spans="1:13" ht="15">
      <c r="A126" s="330">
        <f>A124+1</f>
        <v>105</v>
      </c>
      <c r="B126" s="331"/>
      <c r="C126" s="332" t="s">
        <v>356</v>
      </c>
      <c r="D126" s="331" t="s">
        <v>183</v>
      </c>
      <c r="E126" s="333">
        <v>3500</v>
      </c>
      <c r="F126" s="334"/>
      <c r="G126" s="334"/>
      <c r="H126" s="334">
        <f>F126+G126</f>
        <v>0</v>
      </c>
      <c r="I126" s="334">
        <f>ROUND(E126*F126,2)</f>
        <v>0</v>
      </c>
      <c r="J126" s="334">
        <f>ROUND(E126*G126,2)</f>
        <v>0</v>
      </c>
      <c r="K126" s="334">
        <f>ROUND(E126*H126,2)</f>
        <v>0</v>
      </c>
      <c r="L126" s="335">
        <v>0</v>
      </c>
      <c r="M126" s="336">
        <f t="shared" si="18"/>
        <v>0</v>
      </c>
    </row>
    <row r="127" spans="1:16" s="349" customFormat="1" ht="15">
      <c r="A127" s="341"/>
      <c r="B127" s="342"/>
      <c r="C127" s="340" t="s">
        <v>357</v>
      </c>
      <c r="D127" s="343"/>
      <c r="E127" s="344"/>
      <c r="F127" s="334"/>
      <c r="G127" s="334"/>
      <c r="H127" s="345"/>
      <c r="I127" s="345">
        <f>ROUND(E127*F127,2)</f>
        <v>0</v>
      </c>
      <c r="J127" s="345">
        <f>ROUND(E127*G127,2)</f>
        <v>0</v>
      </c>
      <c r="K127" s="345">
        <f>ROUND(E127*H127,2)</f>
        <v>0</v>
      </c>
      <c r="L127" s="346">
        <v>0</v>
      </c>
      <c r="M127" s="347">
        <f t="shared" si="18"/>
        <v>0</v>
      </c>
      <c r="N127" s="348"/>
      <c r="O127" s="348"/>
      <c r="P127" s="348"/>
    </row>
    <row r="128" spans="1:13" ht="15">
      <c r="A128" s="330">
        <f>A126+1</f>
        <v>106</v>
      </c>
      <c r="B128" s="331"/>
      <c r="C128" s="332" t="s">
        <v>358</v>
      </c>
      <c r="D128" s="331" t="s">
        <v>334</v>
      </c>
      <c r="E128" s="333">
        <v>58</v>
      </c>
      <c r="F128" s="334"/>
      <c r="G128" s="334"/>
      <c r="H128" s="334">
        <f aca="true" t="shared" si="22" ref="H128:H135">F128+G128</f>
        <v>0</v>
      </c>
      <c r="I128" s="334">
        <f aca="true" t="shared" si="23" ref="I128:I135">ROUND(E128*F128,2)</f>
        <v>0</v>
      </c>
      <c r="J128" s="334">
        <f aca="true" t="shared" si="24" ref="J128:J135">ROUND(E128*G128,2)</f>
        <v>0</v>
      </c>
      <c r="K128" s="334">
        <f aca="true" t="shared" si="25" ref="K128:K135">ROUND(E128*H128,2)</f>
        <v>0</v>
      </c>
      <c r="L128" s="335"/>
      <c r="M128" s="336">
        <f t="shared" si="18"/>
        <v>0</v>
      </c>
    </row>
    <row r="129" spans="1:13" ht="15">
      <c r="A129" s="330">
        <f t="shared" si="20"/>
        <v>107</v>
      </c>
      <c r="B129" s="331"/>
      <c r="C129" s="332" t="s">
        <v>359</v>
      </c>
      <c r="D129" s="331" t="s">
        <v>334</v>
      </c>
      <c r="E129" s="333">
        <v>2</v>
      </c>
      <c r="F129" s="334"/>
      <c r="G129" s="334"/>
      <c r="H129" s="334">
        <f t="shared" si="22"/>
        <v>0</v>
      </c>
      <c r="I129" s="334">
        <f t="shared" si="23"/>
        <v>0</v>
      </c>
      <c r="J129" s="334">
        <f t="shared" si="24"/>
        <v>0</v>
      </c>
      <c r="K129" s="334">
        <f t="shared" si="25"/>
        <v>0</v>
      </c>
      <c r="L129" s="335"/>
      <c r="M129" s="336">
        <f t="shared" si="18"/>
        <v>0</v>
      </c>
    </row>
    <row r="130" spans="1:13" ht="15">
      <c r="A130" s="330">
        <f t="shared" si="20"/>
        <v>108</v>
      </c>
      <c r="B130" s="331"/>
      <c r="C130" s="332" t="s">
        <v>360</v>
      </c>
      <c r="D130" s="331" t="s">
        <v>334</v>
      </c>
      <c r="E130" s="333">
        <v>30</v>
      </c>
      <c r="F130" s="334"/>
      <c r="G130" s="334"/>
      <c r="H130" s="334">
        <f t="shared" si="22"/>
        <v>0</v>
      </c>
      <c r="I130" s="334">
        <f t="shared" si="23"/>
        <v>0</v>
      </c>
      <c r="J130" s="334">
        <f t="shared" si="24"/>
        <v>0</v>
      </c>
      <c r="K130" s="334">
        <f t="shared" si="25"/>
        <v>0</v>
      </c>
      <c r="L130" s="335"/>
      <c r="M130" s="336">
        <f t="shared" si="18"/>
        <v>0</v>
      </c>
    </row>
    <row r="131" spans="1:13" ht="15">
      <c r="A131" s="330"/>
      <c r="B131" s="331"/>
      <c r="C131" s="337" t="s">
        <v>361</v>
      </c>
      <c r="D131" s="331"/>
      <c r="E131" s="333"/>
      <c r="F131" s="334"/>
      <c r="G131" s="334"/>
      <c r="H131" s="334">
        <f t="shared" si="22"/>
        <v>0</v>
      </c>
      <c r="I131" s="334">
        <f t="shared" si="23"/>
        <v>0</v>
      </c>
      <c r="J131" s="334">
        <f t="shared" si="24"/>
        <v>0</v>
      </c>
      <c r="K131" s="334">
        <f t="shared" si="25"/>
        <v>0</v>
      </c>
      <c r="L131" s="335">
        <v>0</v>
      </c>
      <c r="M131" s="336">
        <f t="shared" si="18"/>
        <v>0</v>
      </c>
    </row>
    <row r="132" spans="1:13" ht="22.5">
      <c r="A132" s="330">
        <f>A130+1</f>
        <v>109</v>
      </c>
      <c r="B132" s="331"/>
      <c r="C132" s="332" t="s">
        <v>362</v>
      </c>
      <c r="D132" s="331" t="s">
        <v>363</v>
      </c>
      <c r="E132" s="333">
        <v>1</v>
      </c>
      <c r="F132" s="334"/>
      <c r="G132" s="334"/>
      <c r="H132" s="334">
        <f t="shared" si="22"/>
        <v>0</v>
      </c>
      <c r="I132" s="334">
        <f t="shared" si="23"/>
        <v>0</v>
      </c>
      <c r="J132" s="334">
        <f t="shared" si="24"/>
        <v>0</v>
      </c>
      <c r="K132" s="334">
        <f t="shared" si="25"/>
        <v>0</v>
      </c>
      <c r="L132" s="335"/>
      <c r="M132" s="336"/>
    </row>
    <row r="133" spans="1:13" ht="15">
      <c r="A133" s="330">
        <f aca="true" t="shared" si="26" ref="A133:A157">A132+1</f>
        <v>110</v>
      </c>
      <c r="B133" s="331"/>
      <c r="C133" s="332" t="s">
        <v>364</v>
      </c>
      <c r="D133" s="331" t="s">
        <v>245</v>
      </c>
      <c r="E133" s="333">
        <v>1</v>
      </c>
      <c r="F133" s="334"/>
      <c r="G133" s="334"/>
      <c r="H133" s="334">
        <f t="shared" si="22"/>
        <v>0</v>
      </c>
      <c r="I133" s="334">
        <f t="shared" si="23"/>
        <v>0</v>
      </c>
      <c r="J133" s="334">
        <f t="shared" si="24"/>
        <v>0</v>
      </c>
      <c r="K133" s="334">
        <f t="shared" si="25"/>
        <v>0</v>
      </c>
      <c r="L133" s="335">
        <v>110</v>
      </c>
      <c r="M133" s="336">
        <f>ROUND(E133*L133,3)</f>
        <v>110</v>
      </c>
    </row>
    <row r="134" spans="1:13" ht="15">
      <c r="A134" s="330">
        <f t="shared" si="26"/>
        <v>111</v>
      </c>
      <c r="B134" s="331"/>
      <c r="C134" s="332" t="s">
        <v>365</v>
      </c>
      <c r="D134" s="331" t="s">
        <v>245</v>
      </c>
      <c r="E134" s="333">
        <v>1</v>
      </c>
      <c r="F134" s="334"/>
      <c r="G134" s="334"/>
      <c r="H134" s="334">
        <f t="shared" si="22"/>
        <v>0</v>
      </c>
      <c r="I134" s="334">
        <f t="shared" si="23"/>
        <v>0</v>
      </c>
      <c r="J134" s="334">
        <f t="shared" si="24"/>
        <v>0</v>
      </c>
      <c r="K134" s="334">
        <f t="shared" si="25"/>
        <v>0</v>
      </c>
      <c r="L134" s="335">
        <v>9.8</v>
      </c>
      <c r="M134" s="336">
        <f>ROUND(E134*L134,3)</f>
        <v>9.8</v>
      </c>
    </row>
    <row r="135" spans="1:13" ht="15">
      <c r="A135" s="330">
        <f t="shared" si="26"/>
        <v>112</v>
      </c>
      <c r="B135" s="331">
        <v>3141050</v>
      </c>
      <c r="C135" s="332" t="s">
        <v>310</v>
      </c>
      <c r="D135" s="331" t="s">
        <v>245</v>
      </c>
      <c r="E135" s="333">
        <v>2</v>
      </c>
      <c r="F135" s="334"/>
      <c r="G135" s="334"/>
      <c r="H135" s="334">
        <f t="shared" si="22"/>
        <v>0</v>
      </c>
      <c r="I135" s="334">
        <f t="shared" si="23"/>
        <v>0</v>
      </c>
      <c r="J135" s="334">
        <f t="shared" si="24"/>
        <v>0</v>
      </c>
      <c r="K135" s="334">
        <f t="shared" si="25"/>
        <v>0</v>
      </c>
      <c r="L135" s="335">
        <v>2.55</v>
      </c>
      <c r="M135" s="336">
        <f>ROUND(E135*L135,3)</f>
        <v>5.1</v>
      </c>
    </row>
    <row r="136" spans="1:13" ht="45">
      <c r="A136" s="330"/>
      <c r="B136" s="331">
        <v>4000001</v>
      </c>
      <c r="C136" s="332" t="s">
        <v>312</v>
      </c>
      <c r="D136" s="331"/>
      <c r="E136" s="333"/>
      <c r="F136" s="334"/>
      <c r="G136" s="334"/>
      <c r="H136" s="338"/>
      <c r="I136" s="338"/>
      <c r="J136" s="338"/>
      <c r="K136" s="338"/>
      <c r="L136" s="335"/>
      <c r="M136" s="336">
        <f>ROUND(E136*L136,3)</f>
        <v>0</v>
      </c>
    </row>
    <row r="137" spans="1:13" ht="22.5">
      <c r="A137" s="330">
        <f>A135+1</f>
        <v>113</v>
      </c>
      <c r="B137" s="331">
        <v>4040050</v>
      </c>
      <c r="C137" s="332" t="s">
        <v>317</v>
      </c>
      <c r="D137" s="331" t="s">
        <v>245</v>
      </c>
      <c r="E137" s="333">
        <v>4</v>
      </c>
      <c r="F137" s="334"/>
      <c r="G137" s="334"/>
      <c r="H137" s="334">
        <f>F137+G137</f>
        <v>0</v>
      </c>
      <c r="I137" s="334">
        <f aca="true" t="shared" si="27" ref="I137:I152">ROUND(E137*F137,2)</f>
        <v>0</v>
      </c>
      <c r="J137" s="334">
        <f aca="true" t="shared" si="28" ref="J137:J152">ROUND(E137*G137,2)</f>
        <v>0</v>
      </c>
      <c r="K137" s="334">
        <f aca="true" t="shared" si="29" ref="K137:K152">ROUND(E137*H137,2)</f>
        <v>0</v>
      </c>
      <c r="L137" s="335">
        <v>0</v>
      </c>
      <c r="M137" s="336">
        <f>ROUND(E137*L137,3)</f>
        <v>0</v>
      </c>
    </row>
    <row r="138" spans="1:13" ht="15">
      <c r="A138" s="330">
        <f t="shared" si="26"/>
        <v>114</v>
      </c>
      <c r="B138" s="331"/>
      <c r="C138" s="332" t="s">
        <v>366</v>
      </c>
      <c r="D138" s="331" t="s">
        <v>245</v>
      </c>
      <c r="E138" s="333">
        <v>2</v>
      </c>
      <c r="F138" s="334"/>
      <c r="G138" s="334"/>
      <c r="H138" s="334">
        <f>F138+G138</f>
        <v>0</v>
      </c>
      <c r="I138" s="334">
        <f t="shared" si="27"/>
        <v>0</v>
      </c>
      <c r="J138" s="334">
        <f t="shared" si="28"/>
        <v>0</v>
      </c>
      <c r="K138" s="334">
        <f t="shared" si="29"/>
        <v>0</v>
      </c>
      <c r="L138" s="335"/>
      <c r="M138" s="336"/>
    </row>
    <row r="139" spans="1:13" ht="15">
      <c r="A139" s="330"/>
      <c r="B139" s="340"/>
      <c r="C139" s="340" t="s">
        <v>357</v>
      </c>
      <c r="D139" s="350"/>
      <c r="E139" s="351"/>
      <c r="F139" s="334"/>
      <c r="G139" s="334"/>
      <c r="H139" s="334"/>
      <c r="I139" s="334"/>
      <c r="J139" s="334"/>
      <c r="K139" s="334"/>
      <c r="L139" s="335"/>
      <c r="M139" s="336">
        <f aca="true" t="shared" si="30" ref="M139:M153">ROUND(E139*L139,3)</f>
        <v>0</v>
      </c>
    </row>
    <row r="140" spans="1:13" ht="15">
      <c r="A140" s="330">
        <f>A138+1</f>
        <v>115</v>
      </c>
      <c r="B140" s="331"/>
      <c r="C140" s="332" t="s">
        <v>358</v>
      </c>
      <c r="D140" s="331" t="s">
        <v>334</v>
      </c>
      <c r="E140" s="333">
        <v>1</v>
      </c>
      <c r="F140" s="334"/>
      <c r="G140" s="334"/>
      <c r="H140" s="334">
        <f aca="true" t="shared" si="31" ref="H140:H152">F140+G140</f>
        <v>0</v>
      </c>
      <c r="I140" s="334">
        <f t="shared" si="27"/>
        <v>0</v>
      </c>
      <c r="J140" s="334">
        <f t="shared" si="28"/>
        <v>0</v>
      </c>
      <c r="K140" s="334">
        <f t="shared" si="29"/>
        <v>0</v>
      </c>
      <c r="L140" s="335"/>
      <c r="M140" s="336">
        <f t="shared" si="30"/>
        <v>0</v>
      </c>
    </row>
    <row r="141" spans="1:13" ht="15">
      <c r="A141" s="330">
        <f t="shared" si="26"/>
        <v>116</v>
      </c>
      <c r="B141" s="331"/>
      <c r="C141" s="332" t="s">
        <v>359</v>
      </c>
      <c r="D141" s="331" t="s">
        <v>334</v>
      </c>
      <c r="E141" s="333">
        <v>0.2</v>
      </c>
      <c r="F141" s="334"/>
      <c r="G141" s="334"/>
      <c r="H141" s="334">
        <f t="shared" si="31"/>
        <v>0</v>
      </c>
      <c r="I141" s="334">
        <f t="shared" si="27"/>
        <v>0</v>
      </c>
      <c r="J141" s="334">
        <f t="shared" si="28"/>
        <v>0</v>
      </c>
      <c r="K141" s="334">
        <f t="shared" si="29"/>
        <v>0</v>
      </c>
      <c r="L141" s="335"/>
      <c r="M141" s="336">
        <f t="shared" si="30"/>
        <v>0</v>
      </c>
    </row>
    <row r="142" spans="1:13" ht="15">
      <c r="A142" s="330"/>
      <c r="B142" s="340"/>
      <c r="C142" s="340" t="s">
        <v>367</v>
      </c>
      <c r="D142" s="350"/>
      <c r="E142" s="351"/>
      <c r="F142" s="334"/>
      <c r="G142" s="334"/>
      <c r="H142" s="334">
        <f t="shared" si="31"/>
        <v>0</v>
      </c>
      <c r="I142" s="334">
        <f t="shared" si="27"/>
        <v>0</v>
      </c>
      <c r="J142" s="334">
        <f t="shared" si="28"/>
        <v>0</v>
      </c>
      <c r="K142" s="334">
        <f t="shared" si="29"/>
        <v>0</v>
      </c>
      <c r="L142" s="335"/>
      <c r="M142" s="336">
        <f t="shared" si="30"/>
        <v>0</v>
      </c>
    </row>
    <row r="143" spans="1:13" ht="15">
      <c r="A143" s="330">
        <f>A141+1</f>
        <v>117</v>
      </c>
      <c r="B143" s="331"/>
      <c r="C143" s="332" t="s">
        <v>368</v>
      </c>
      <c r="D143" s="331" t="s">
        <v>363</v>
      </c>
      <c r="E143" s="333">
        <v>1</v>
      </c>
      <c r="F143" s="334"/>
      <c r="G143" s="334"/>
      <c r="H143" s="334">
        <f t="shared" si="31"/>
        <v>0</v>
      </c>
      <c r="I143" s="334">
        <f t="shared" si="27"/>
        <v>0</v>
      </c>
      <c r="J143" s="334">
        <f t="shared" si="28"/>
        <v>0</v>
      </c>
      <c r="K143" s="334">
        <f t="shared" si="29"/>
        <v>0</v>
      </c>
      <c r="L143" s="335"/>
      <c r="M143" s="336">
        <f t="shared" si="30"/>
        <v>0</v>
      </c>
    </row>
    <row r="144" spans="1:13" ht="15">
      <c r="A144" s="330">
        <f t="shared" si="26"/>
        <v>118</v>
      </c>
      <c r="B144" s="331"/>
      <c r="C144" s="332" t="s">
        <v>369</v>
      </c>
      <c r="D144" s="331" t="s">
        <v>363</v>
      </c>
      <c r="E144" s="333">
        <v>1</v>
      </c>
      <c r="F144" s="334"/>
      <c r="G144" s="334"/>
      <c r="H144" s="334">
        <f t="shared" si="31"/>
        <v>0</v>
      </c>
      <c r="I144" s="334">
        <f t="shared" si="27"/>
        <v>0</v>
      </c>
      <c r="J144" s="334">
        <f t="shared" si="28"/>
        <v>0</v>
      </c>
      <c r="K144" s="334">
        <f t="shared" si="29"/>
        <v>0</v>
      </c>
      <c r="L144" s="335"/>
      <c r="M144" s="336">
        <f t="shared" si="30"/>
        <v>0</v>
      </c>
    </row>
    <row r="145" spans="1:13" ht="15">
      <c r="A145" s="330">
        <f t="shared" si="26"/>
        <v>119</v>
      </c>
      <c r="B145" s="331"/>
      <c r="C145" s="332" t="s">
        <v>370</v>
      </c>
      <c r="D145" s="331" t="s">
        <v>363</v>
      </c>
      <c r="E145" s="333">
        <v>1</v>
      </c>
      <c r="F145" s="334"/>
      <c r="G145" s="334"/>
      <c r="H145" s="334">
        <f t="shared" si="31"/>
        <v>0</v>
      </c>
      <c r="I145" s="334">
        <f t="shared" si="27"/>
        <v>0</v>
      </c>
      <c r="J145" s="334">
        <f t="shared" si="28"/>
        <v>0</v>
      </c>
      <c r="K145" s="334">
        <f t="shared" si="29"/>
        <v>0</v>
      </c>
      <c r="L145" s="335"/>
      <c r="M145" s="336">
        <f t="shared" si="30"/>
        <v>0</v>
      </c>
    </row>
    <row r="146" spans="1:13" ht="15">
      <c r="A146" s="330">
        <f t="shared" si="26"/>
        <v>120</v>
      </c>
      <c r="B146" s="331"/>
      <c r="C146" s="332" t="s">
        <v>371</v>
      </c>
      <c r="D146" s="331" t="s">
        <v>363</v>
      </c>
      <c r="E146" s="333">
        <v>1</v>
      </c>
      <c r="F146" s="334"/>
      <c r="G146" s="334"/>
      <c r="H146" s="334">
        <f t="shared" si="31"/>
        <v>0</v>
      </c>
      <c r="I146" s="334">
        <f t="shared" si="27"/>
        <v>0</v>
      </c>
      <c r="J146" s="334">
        <f t="shared" si="28"/>
        <v>0</v>
      </c>
      <c r="K146" s="334">
        <f t="shared" si="29"/>
        <v>0</v>
      </c>
      <c r="L146" s="335"/>
      <c r="M146" s="336">
        <f t="shared" si="30"/>
        <v>0</v>
      </c>
    </row>
    <row r="147" spans="1:13" ht="15">
      <c r="A147" s="330">
        <f t="shared" si="26"/>
        <v>121</v>
      </c>
      <c r="B147" s="331"/>
      <c r="C147" s="332" t="s">
        <v>372</v>
      </c>
      <c r="D147" s="331" t="s">
        <v>363</v>
      </c>
      <c r="E147" s="333">
        <v>1</v>
      </c>
      <c r="F147" s="334"/>
      <c r="G147" s="334"/>
      <c r="H147" s="334">
        <f t="shared" si="31"/>
        <v>0</v>
      </c>
      <c r="I147" s="334">
        <f t="shared" si="27"/>
        <v>0</v>
      </c>
      <c r="J147" s="334">
        <f t="shared" si="28"/>
        <v>0</v>
      </c>
      <c r="K147" s="334">
        <f t="shared" si="29"/>
        <v>0</v>
      </c>
      <c r="L147" s="335"/>
      <c r="M147" s="336">
        <f t="shared" si="30"/>
        <v>0</v>
      </c>
    </row>
    <row r="148" spans="1:13" ht="15">
      <c r="A148" s="330">
        <f t="shared" si="26"/>
        <v>122</v>
      </c>
      <c r="B148" s="331"/>
      <c r="C148" s="332" t="s">
        <v>373</v>
      </c>
      <c r="D148" s="331" t="s">
        <v>363</v>
      </c>
      <c r="E148" s="333">
        <v>1</v>
      </c>
      <c r="F148" s="334"/>
      <c r="G148" s="334"/>
      <c r="H148" s="334">
        <f t="shared" si="31"/>
        <v>0</v>
      </c>
      <c r="I148" s="334">
        <f t="shared" si="27"/>
        <v>0</v>
      </c>
      <c r="J148" s="334">
        <f t="shared" si="28"/>
        <v>0</v>
      </c>
      <c r="K148" s="334">
        <f t="shared" si="29"/>
        <v>0</v>
      </c>
      <c r="L148" s="335"/>
      <c r="M148" s="336">
        <f t="shared" si="30"/>
        <v>0</v>
      </c>
    </row>
    <row r="149" spans="1:13" ht="15">
      <c r="A149" s="330">
        <f t="shared" si="26"/>
        <v>123</v>
      </c>
      <c r="B149" s="331"/>
      <c r="C149" s="332" t="s">
        <v>374</v>
      </c>
      <c r="D149" s="331" t="s">
        <v>363</v>
      </c>
      <c r="E149" s="333">
        <v>1</v>
      </c>
      <c r="F149" s="334"/>
      <c r="G149" s="334"/>
      <c r="H149" s="334">
        <f t="shared" si="31"/>
        <v>0</v>
      </c>
      <c r="I149" s="334">
        <f t="shared" si="27"/>
        <v>0</v>
      </c>
      <c r="J149" s="334">
        <f t="shared" si="28"/>
        <v>0</v>
      </c>
      <c r="K149" s="334">
        <f t="shared" si="29"/>
        <v>0</v>
      </c>
      <c r="L149" s="335">
        <v>0</v>
      </c>
      <c r="M149" s="336">
        <f t="shared" si="30"/>
        <v>0</v>
      </c>
    </row>
    <row r="150" spans="1:13" ht="15">
      <c r="A150" s="330">
        <f t="shared" si="26"/>
        <v>124</v>
      </c>
      <c r="B150" s="331"/>
      <c r="C150" s="332" t="s">
        <v>203</v>
      </c>
      <c r="D150" s="331" t="s">
        <v>363</v>
      </c>
      <c r="E150" s="333">
        <v>1</v>
      </c>
      <c r="F150" s="334"/>
      <c r="G150" s="334"/>
      <c r="H150" s="334">
        <f t="shared" si="31"/>
        <v>0</v>
      </c>
      <c r="I150" s="334">
        <f t="shared" si="27"/>
        <v>0</v>
      </c>
      <c r="J150" s="334">
        <f t="shared" si="28"/>
        <v>0</v>
      </c>
      <c r="K150" s="334">
        <f t="shared" si="29"/>
        <v>0</v>
      </c>
      <c r="L150" s="335"/>
      <c r="M150" s="336">
        <f t="shared" si="30"/>
        <v>0</v>
      </c>
    </row>
    <row r="151" spans="1:13" ht="15">
      <c r="A151" s="330">
        <f t="shared" si="26"/>
        <v>125</v>
      </c>
      <c r="B151" s="331"/>
      <c r="C151" s="332" t="s">
        <v>375</v>
      </c>
      <c r="D151" s="331" t="s">
        <v>363</v>
      </c>
      <c r="E151" s="333">
        <v>1</v>
      </c>
      <c r="F151" s="334"/>
      <c r="G151" s="334"/>
      <c r="H151" s="334">
        <f t="shared" si="31"/>
        <v>0</v>
      </c>
      <c r="I151" s="334">
        <f t="shared" si="27"/>
        <v>0</v>
      </c>
      <c r="J151" s="334">
        <f t="shared" si="28"/>
        <v>0</v>
      </c>
      <c r="K151" s="334">
        <f t="shared" si="29"/>
        <v>0</v>
      </c>
      <c r="L151" s="335"/>
      <c r="M151" s="336">
        <f t="shared" si="30"/>
        <v>0</v>
      </c>
    </row>
    <row r="152" spans="1:13" ht="15">
      <c r="A152" s="352">
        <f t="shared" si="26"/>
        <v>126</v>
      </c>
      <c r="B152" s="353"/>
      <c r="C152" s="354" t="s">
        <v>376</v>
      </c>
      <c r="D152" s="353" t="s">
        <v>363</v>
      </c>
      <c r="E152" s="355">
        <v>1</v>
      </c>
      <c r="F152" s="334"/>
      <c r="G152" s="334"/>
      <c r="H152" s="356">
        <f t="shared" si="31"/>
        <v>0</v>
      </c>
      <c r="I152" s="356">
        <f t="shared" si="27"/>
        <v>0</v>
      </c>
      <c r="J152" s="356">
        <f t="shared" si="28"/>
        <v>0</v>
      </c>
      <c r="K152" s="356">
        <f t="shared" si="29"/>
        <v>0</v>
      </c>
      <c r="L152" s="357"/>
      <c r="M152" s="358">
        <f t="shared" si="30"/>
        <v>0</v>
      </c>
    </row>
    <row r="153" spans="1:13" ht="15">
      <c r="A153" s="359"/>
      <c r="B153" s="360" t="s">
        <v>377</v>
      </c>
      <c r="C153" s="360" t="s">
        <v>55</v>
      </c>
      <c r="D153" s="361"/>
      <c r="E153" s="362"/>
      <c r="F153" s="363"/>
      <c r="G153" s="363"/>
      <c r="H153" s="364"/>
      <c r="I153" s="364"/>
      <c r="J153" s="364"/>
      <c r="K153" s="364"/>
      <c r="L153" s="365"/>
      <c r="M153" s="366">
        <f t="shared" si="30"/>
        <v>0</v>
      </c>
    </row>
    <row r="154" spans="1:13" ht="15">
      <c r="A154" s="367"/>
      <c r="B154" s="368" t="s">
        <v>377</v>
      </c>
      <c r="C154" s="368" t="s">
        <v>55</v>
      </c>
      <c r="D154" s="369"/>
      <c r="E154" s="370"/>
      <c r="F154" s="371"/>
      <c r="G154" s="371"/>
      <c r="H154" s="372"/>
      <c r="I154" s="372">
        <f>ROUND(E154*F154,2)</f>
        <v>0</v>
      </c>
      <c r="J154" s="372">
        <f>ROUND(E154*G154,2)</f>
        <v>0</v>
      </c>
      <c r="K154" s="372">
        <f>ROUND(E154*H154,2)</f>
        <v>0</v>
      </c>
      <c r="L154" s="373"/>
      <c r="M154" s="374"/>
    </row>
    <row r="155" spans="1:13" ht="15">
      <c r="A155" s="375">
        <f>A152+1</f>
        <v>127</v>
      </c>
      <c r="B155" s="376" t="s">
        <v>378</v>
      </c>
      <c r="C155" s="377" t="s">
        <v>9</v>
      </c>
      <c r="D155" s="376" t="s">
        <v>7</v>
      </c>
      <c r="E155" s="378">
        <v>3</v>
      </c>
      <c r="F155" s="326">
        <v>0</v>
      </c>
      <c r="G155" s="326"/>
      <c r="H155" s="334">
        <f>F155+G155</f>
        <v>0</v>
      </c>
      <c r="I155" s="334">
        <f>ROUND(E155*F155,2)</f>
        <v>0</v>
      </c>
      <c r="J155" s="334">
        <f>ROUND(E155*G155,2)</f>
        <v>0</v>
      </c>
      <c r="K155" s="334">
        <f>ROUND(E155*H155,2)</f>
        <v>0</v>
      </c>
      <c r="L155" s="379"/>
      <c r="M155" s="380"/>
    </row>
    <row r="156" spans="1:13" ht="15">
      <c r="A156" s="330">
        <f t="shared" si="26"/>
        <v>128</v>
      </c>
      <c r="B156" s="381" t="s">
        <v>379</v>
      </c>
      <c r="C156" s="382" t="s">
        <v>64</v>
      </c>
      <c r="D156" s="381" t="s">
        <v>7</v>
      </c>
      <c r="E156" s="383">
        <v>2</v>
      </c>
      <c r="F156" s="334">
        <v>0</v>
      </c>
      <c r="G156" s="334"/>
      <c r="H156" s="334">
        <f>F156+G156</f>
        <v>0</v>
      </c>
      <c r="I156" s="334">
        <f>ROUND(E156*F156,2)</f>
        <v>0</v>
      </c>
      <c r="J156" s="334">
        <f>ROUND(E156*G156,2)</f>
        <v>0</v>
      </c>
      <c r="K156" s="334">
        <f>ROUND(E156*H156,2)</f>
        <v>0</v>
      </c>
      <c r="L156" s="335"/>
      <c r="M156" s="336"/>
    </row>
    <row r="157" spans="1:13" ht="15">
      <c r="A157" s="330">
        <f t="shared" si="26"/>
        <v>129</v>
      </c>
      <c r="B157" s="384" t="s">
        <v>380</v>
      </c>
      <c r="C157" s="385" t="s">
        <v>10</v>
      </c>
      <c r="D157" s="384" t="s">
        <v>7</v>
      </c>
      <c r="E157" s="386">
        <v>5</v>
      </c>
      <c r="F157" s="334">
        <v>0</v>
      </c>
      <c r="G157" s="334"/>
      <c r="H157" s="387">
        <f>F157+G157</f>
        <v>0</v>
      </c>
      <c r="I157" s="387">
        <f>ROUND(E157*F157,2)</f>
        <v>0</v>
      </c>
      <c r="J157" s="387">
        <f>ROUND(E157*G157,2)</f>
        <v>0</v>
      </c>
      <c r="K157" s="387">
        <f>ROUND(E157*H157,2)</f>
        <v>0</v>
      </c>
      <c r="L157" s="388"/>
      <c r="M157" s="336"/>
    </row>
  </sheetData>
  <conditionalFormatting sqref="K11:K157 F11:G152 F155:G157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5" fitToWidth="1" horizontalDpi="600" verticalDpi="600" orientation="landscape" paperSize="256" scale="83" r:id="rId1"/>
  <headerFooter alignWithMargins="0">
    <oddHeader>&amp;RPříloha č. 9 ZD - Výkaz výměr
„16-063 Heřmanův Městec – TZH strojovny skladů, rekonstrukce potrubích rozvodů“</oddHeader>
    <oddFooter>&amp;RStrana 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10" zoomScalePageLayoutView="90" workbookViewId="0" topLeftCell="A31">
      <selection activeCell="C22" sqref="C22"/>
    </sheetView>
  </sheetViews>
  <sheetFormatPr defaultColWidth="9.00390625" defaultRowHeight="15"/>
  <cols>
    <col min="1" max="1" width="4.140625" style="488" customWidth="1"/>
    <col min="2" max="2" width="12.8515625" style="489" customWidth="1"/>
    <col min="3" max="3" width="43.8515625" style="489" customWidth="1"/>
    <col min="4" max="4" width="5.28125" style="490" customWidth="1"/>
    <col min="5" max="5" width="11.57421875" style="491" customWidth="1"/>
    <col min="6" max="6" width="11.00390625" style="492" customWidth="1"/>
    <col min="7" max="7" width="12.00390625" style="492" customWidth="1"/>
    <col min="8" max="13" width="11.8515625" style="493" customWidth="1"/>
    <col min="14" max="256" width="9.00390625" style="469" customWidth="1"/>
    <col min="257" max="257" width="4.140625" style="469" customWidth="1"/>
    <col min="258" max="258" width="12.8515625" style="469" customWidth="1"/>
    <col min="259" max="259" width="48.00390625" style="469" customWidth="1"/>
    <col min="260" max="260" width="5.28125" style="469" customWidth="1"/>
    <col min="261" max="261" width="11.57421875" style="469" customWidth="1"/>
    <col min="262" max="262" width="11.00390625" style="469" customWidth="1"/>
    <col min="263" max="263" width="12.00390625" style="469" customWidth="1"/>
    <col min="264" max="269" width="11.8515625" style="469" customWidth="1"/>
    <col min="270" max="512" width="9.00390625" style="469" customWidth="1"/>
    <col min="513" max="513" width="4.140625" style="469" customWidth="1"/>
    <col min="514" max="514" width="12.8515625" style="469" customWidth="1"/>
    <col min="515" max="515" width="48.00390625" style="469" customWidth="1"/>
    <col min="516" max="516" width="5.28125" style="469" customWidth="1"/>
    <col min="517" max="517" width="11.57421875" style="469" customWidth="1"/>
    <col min="518" max="518" width="11.00390625" style="469" customWidth="1"/>
    <col min="519" max="519" width="12.00390625" style="469" customWidth="1"/>
    <col min="520" max="525" width="11.8515625" style="469" customWidth="1"/>
    <col min="526" max="768" width="9.00390625" style="469" customWidth="1"/>
    <col min="769" max="769" width="4.140625" style="469" customWidth="1"/>
    <col min="770" max="770" width="12.8515625" style="469" customWidth="1"/>
    <col min="771" max="771" width="48.00390625" style="469" customWidth="1"/>
    <col min="772" max="772" width="5.28125" style="469" customWidth="1"/>
    <col min="773" max="773" width="11.57421875" style="469" customWidth="1"/>
    <col min="774" max="774" width="11.00390625" style="469" customWidth="1"/>
    <col min="775" max="775" width="12.00390625" style="469" customWidth="1"/>
    <col min="776" max="781" width="11.8515625" style="469" customWidth="1"/>
    <col min="782" max="1024" width="9.00390625" style="469" customWidth="1"/>
    <col min="1025" max="1025" width="4.140625" style="469" customWidth="1"/>
    <col min="1026" max="1026" width="12.8515625" style="469" customWidth="1"/>
    <col min="1027" max="1027" width="48.00390625" style="469" customWidth="1"/>
    <col min="1028" max="1028" width="5.28125" style="469" customWidth="1"/>
    <col min="1029" max="1029" width="11.57421875" style="469" customWidth="1"/>
    <col min="1030" max="1030" width="11.00390625" style="469" customWidth="1"/>
    <col min="1031" max="1031" width="12.00390625" style="469" customWidth="1"/>
    <col min="1032" max="1037" width="11.8515625" style="469" customWidth="1"/>
    <col min="1038" max="1280" width="9.00390625" style="469" customWidth="1"/>
    <col min="1281" max="1281" width="4.140625" style="469" customWidth="1"/>
    <col min="1282" max="1282" width="12.8515625" style="469" customWidth="1"/>
    <col min="1283" max="1283" width="48.00390625" style="469" customWidth="1"/>
    <col min="1284" max="1284" width="5.28125" style="469" customWidth="1"/>
    <col min="1285" max="1285" width="11.57421875" style="469" customWidth="1"/>
    <col min="1286" max="1286" width="11.00390625" style="469" customWidth="1"/>
    <col min="1287" max="1287" width="12.00390625" style="469" customWidth="1"/>
    <col min="1288" max="1293" width="11.8515625" style="469" customWidth="1"/>
    <col min="1294" max="1536" width="9.00390625" style="469" customWidth="1"/>
    <col min="1537" max="1537" width="4.140625" style="469" customWidth="1"/>
    <col min="1538" max="1538" width="12.8515625" style="469" customWidth="1"/>
    <col min="1539" max="1539" width="48.00390625" style="469" customWidth="1"/>
    <col min="1540" max="1540" width="5.28125" style="469" customWidth="1"/>
    <col min="1541" max="1541" width="11.57421875" style="469" customWidth="1"/>
    <col min="1542" max="1542" width="11.00390625" style="469" customWidth="1"/>
    <col min="1543" max="1543" width="12.00390625" style="469" customWidth="1"/>
    <col min="1544" max="1549" width="11.8515625" style="469" customWidth="1"/>
    <col min="1550" max="1792" width="9.00390625" style="469" customWidth="1"/>
    <col min="1793" max="1793" width="4.140625" style="469" customWidth="1"/>
    <col min="1794" max="1794" width="12.8515625" style="469" customWidth="1"/>
    <col min="1795" max="1795" width="48.00390625" style="469" customWidth="1"/>
    <col min="1796" max="1796" width="5.28125" style="469" customWidth="1"/>
    <col min="1797" max="1797" width="11.57421875" style="469" customWidth="1"/>
    <col min="1798" max="1798" width="11.00390625" style="469" customWidth="1"/>
    <col min="1799" max="1799" width="12.00390625" style="469" customWidth="1"/>
    <col min="1800" max="1805" width="11.8515625" style="469" customWidth="1"/>
    <col min="1806" max="2048" width="9.00390625" style="469" customWidth="1"/>
    <col min="2049" max="2049" width="4.140625" style="469" customWidth="1"/>
    <col min="2050" max="2050" width="12.8515625" style="469" customWidth="1"/>
    <col min="2051" max="2051" width="48.00390625" style="469" customWidth="1"/>
    <col min="2052" max="2052" width="5.28125" style="469" customWidth="1"/>
    <col min="2053" max="2053" width="11.57421875" style="469" customWidth="1"/>
    <col min="2054" max="2054" width="11.00390625" style="469" customWidth="1"/>
    <col min="2055" max="2055" width="12.00390625" style="469" customWidth="1"/>
    <col min="2056" max="2061" width="11.8515625" style="469" customWidth="1"/>
    <col min="2062" max="2304" width="9.00390625" style="469" customWidth="1"/>
    <col min="2305" max="2305" width="4.140625" style="469" customWidth="1"/>
    <col min="2306" max="2306" width="12.8515625" style="469" customWidth="1"/>
    <col min="2307" max="2307" width="48.00390625" style="469" customWidth="1"/>
    <col min="2308" max="2308" width="5.28125" style="469" customWidth="1"/>
    <col min="2309" max="2309" width="11.57421875" style="469" customWidth="1"/>
    <col min="2310" max="2310" width="11.00390625" style="469" customWidth="1"/>
    <col min="2311" max="2311" width="12.00390625" style="469" customWidth="1"/>
    <col min="2312" max="2317" width="11.8515625" style="469" customWidth="1"/>
    <col min="2318" max="2560" width="9.00390625" style="469" customWidth="1"/>
    <col min="2561" max="2561" width="4.140625" style="469" customWidth="1"/>
    <col min="2562" max="2562" width="12.8515625" style="469" customWidth="1"/>
    <col min="2563" max="2563" width="48.00390625" style="469" customWidth="1"/>
    <col min="2564" max="2564" width="5.28125" style="469" customWidth="1"/>
    <col min="2565" max="2565" width="11.57421875" style="469" customWidth="1"/>
    <col min="2566" max="2566" width="11.00390625" style="469" customWidth="1"/>
    <col min="2567" max="2567" width="12.00390625" style="469" customWidth="1"/>
    <col min="2568" max="2573" width="11.8515625" style="469" customWidth="1"/>
    <col min="2574" max="2816" width="9.00390625" style="469" customWidth="1"/>
    <col min="2817" max="2817" width="4.140625" style="469" customWidth="1"/>
    <col min="2818" max="2818" width="12.8515625" style="469" customWidth="1"/>
    <col min="2819" max="2819" width="48.00390625" style="469" customWidth="1"/>
    <col min="2820" max="2820" width="5.28125" style="469" customWidth="1"/>
    <col min="2821" max="2821" width="11.57421875" style="469" customWidth="1"/>
    <col min="2822" max="2822" width="11.00390625" style="469" customWidth="1"/>
    <col min="2823" max="2823" width="12.00390625" style="469" customWidth="1"/>
    <col min="2824" max="2829" width="11.8515625" style="469" customWidth="1"/>
    <col min="2830" max="3072" width="9.00390625" style="469" customWidth="1"/>
    <col min="3073" max="3073" width="4.140625" style="469" customWidth="1"/>
    <col min="3074" max="3074" width="12.8515625" style="469" customWidth="1"/>
    <col min="3075" max="3075" width="48.00390625" style="469" customWidth="1"/>
    <col min="3076" max="3076" width="5.28125" style="469" customWidth="1"/>
    <col min="3077" max="3077" width="11.57421875" style="469" customWidth="1"/>
    <col min="3078" max="3078" width="11.00390625" style="469" customWidth="1"/>
    <col min="3079" max="3079" width="12.00390625" style="469" customWidth="1"/>
    <col min="3080" max="3085" width="11.8515625" style="469" customWidth="1"/>
    <col min="3086" max="3328" width="9.00390625" style="469" customWidth="1"/>
    <col min="3329" max="3329" width="4.140625" style="469" customWidth="1"/>
    <col min="3330" max="3330" width="12.8515625" style="469" customWidth="1"/>
    <col min="3331" max="3331" width="48.00390625" style="469" customWidth="1"/>
    <col min="3332" max="3332" width="5.28125" style="469" customWidth="1"/>
    <col min="3333" max="3333" width="11.57421875" style="469" customWidth="1"/>
    <col min="3334" max="3334" width="11.00390625" style="469" customWidth="1"/>
    <col min="3335" max="3335" width="12.00390625" style="469" customWidth="1"/>
    <col min="3336" max="3341" width="11.8515625" style="469" customWidth="1"/>
    <col min="3342" max="3584" width="9.00390625" style="469" customWidth="1"/>
    <col min="3585" max="3585" width="4.140625" style="469" customWidth="1"/>
    <col min="3586" max="3586" width="12.8515625" style="469" customWidth="1"/>
    <col min="3587" max="3587" width="48.00390625" style="469" customWidth="1"/>
    <col min="3588" max="3588" width="5.28125" style="469" customWidth="1"/>
    <col min="3589" max="3589" width="11.57421875" style="469" customWidth="1"/>
    <col min="3590" max="3590" width="11.00390625" style="469" customWidth="1"/>
    <col min="3591" max="3591" width="12.00390625" style="469" customWidth="1"/>
    <col min="3592" max="3597" width="11.8515625" style="469" customWidth="1"/>
    <col min="3598" max="3840" width="9.00390625" style="469" customWidth="1"/>
    <col min="3841" max="3841" width="4.140625" style="469" customWidth="1"/>
    <col min="3842" max="3842" width="12.8515625" style="469" customWidth="1"/>
    <col min="3843" max="3843" width="48.00390625" style="469" customWidth="1"/>
    <col min="3844" max="3844" width="5.28125" style="469" customWidth="1"/>
    <col min="3845" max="3845" width="11.57421875" style="469" customWidth="1"/>
    <col min="3846" max="3846" width="11.00390625" style="469" customWidth="1"/>
    <col min="3847" max="3847" width="12.00390625" style="469" customWidth="1"/>
    <col min="3848" max="3853" width="11.8515625" style="469" customWidth="1"/>
    <col min="3854" max="4096" width="9.00390625" style="469" customWidth="1"/>
    <col min="4097" max="4097" width="4.140625" style="469" customWidth="1"/>
    <col min="4098" max="4098" width="12.8515625" style="469" customWidth="1"/>
    <col min="4099" max="4099" width="48.00390625" style="469" customWidth="1"/>
    <col min="4100" max="4100" width="5.28125" style="469" customWidth="1"/>
    <col min="4101" max="4101" width="11.57421875" style="469" customWidth="1"/>
    <col min="4102" max="4102" width="11.00390625" style="469" customWidth="1"/>
    <col min="4103" max="4103" width="12.00390625" style="469" customWidth="1"/>
    <col min="4104" max="4109" width="11.8515625" style="469" customWidth="1"/>
    <col min="4110" max="4352" width="9.00390625" style="469" customWidth="1"/>
    <col min="4353" max="4353" width="4.140625" style="469" customWidth="1"/>
    <col min="4354" max="4354" width="12.8515625" style="469" customWidth="1"/>
    <col min="4355" max="4355" width="48.00390625" style="469" customWidth="1"/>
    <col min="4356" max="4356" width="5.28125" style="469" customWidth="1"/>
    <col min="4357" max="4357" width="11.57421875" style="469" customWidth="1"/>
    <col min="4358" max="4358" width="11.00390625" style="469" customWidth="1"/>
    <col min="4359" max="4359" width="12.00390625" style="469" customWidth="1"/>
    <col min="4360" max="4365" width="11.8515625" style="469" customWidth="1"/>
    <col min="4366" max="4608" width="9.00390625" style="469" customWidth="1"/>
    <col min="4609" max="4609" width="4.140625" style="469" customWidth="1"/>
    <col min="4610" max="4610" width="12.8515625" style="469" customWidth="1"/>
    <col min="4611" max="4611" width="48.00390625" style="469" customWidth="1"/>
    <col min="4612" max="4612" width="5.28125" style="469" customWidth="1"/>
    <col min="4613" max="4613" width="11.57421875" style="469" customWidth="1"/>
    <col min="4614" max="4614" width="11.00390625" style="469" customWidth="1"/>
    <col min="4615" max="4615" width="12.00390625" style="469" customWidth="1"/>
    <col min="4616" max="4621" width="11.8515625" style="469" customWidth="1"/>
    <col min="4622" max="4864" width="9.00390625" style="469" customWidth="1"/>
    <col min="4865" max="4865" width="4.140625" style="469" customWidth="1"/>
    <col min="4866" max="4866" width="12.8515625" style="469" customWidth="1"/>
    <col min="4867" max="4867" width="48.00390625" style="469" customWidth="1"/>
    <col min="4868" max="4868" width="5.28125" style="469" customWidth="1"/>
    <col min="4869" max="4869" width="11.57421875" style="469" customWidth="1"/>
    <col min="4870" max="4870" width="11.00390625" style="469" customWidth="1"/>
    <col min="4871" max="4871" width="12.00390625" style="469" customWidth="1"/>
    <col min="4872" max="4877" width="11.8515625" style="469" customWidth="1"/>
    <col min="4878" max="5120" width="9.00390625" style="469" customWidth="1"/>
    <col min="5121" max="5121" width="4.140625" style="469" customWidth="1"/>
    <col min="5122" max="5122" width="12.8515625" style="469" customWidth="1"/>
    <col min="5123" max="5123" width="48.00390625" style="469" customWidth="1"/>
    <col min="5124" max="5124" width="5.28125" style="469" customWidth="1"/>
    <col min="5125" max="5125" width="11.57421875" style="469" customWidth="1"/>
    <col min="5126" max="5126" width="11.00390625" style="469" customWidth="1"/>
    <col min="5127" max="5127" width="12.00390625" style="469" customWidth="1"/>
    <col min="5128" max="5133" width="11.8515625" style="469" customWidth="1"/>
    <col min="5134" max="5376" width="9.00390625" style="469" customWidth="1"/>
    <col min="5377" max="5377" width="4.140625" style="469" customWidth="1"/>
    <col min="5378" max="5378" width="12.8515625" style="469" customWidth="1"/>
    <col min="5379" max="5379" width="48.00390625" style="469" customWidth="1"/>
    <col min="5380" max="5380" width="5.28125" style="469" customWidth="1"/>
    <col min="5381" max="5381" width="11.57421875" style="469" customWidth="1"/>
    <col min="5382" max="5382" width="11.00390625" style="469" customWidth="1"/>
    <col min="5383" max="5383" width="12.00390625" style="469" customWidth="1"/>
    <col min="5384" max="5389" width="11.8515625" style="469" customWidth="1"/>
    <col min="5390" max="5632" width="9.00390625" style="469" customWidth="1"/>
    <col min="5633" max="5633" width="4.140625" style="469" customWidth="1"/>
    <col min="5634" max="5634" width="12.8515625" style="469" customWidth="1"/>
    <col min="5635" max="5635" width="48.00390625" style="469" customWidth="1"/>
    <col min="5636" max="5636" width="5.28125" style="469" customWidth="1"/>
    <col min="5637" max="5637" width="11.57421875" style="469" customWidth="1"/>
    <col min="5638" max="5638" width="11.00390625" style="469" customWidth="1"/>
    <col min="5639" max="5639" width="12.00390625" style="469" customWidth="1"/>
    <col min="5640" max="5645" width="11.8515625" style="469" customWidth="1"/>
    <col min="5646" max="5888" width="9.00390625" style="469" customWidth="1"/>
    <col min="5889" max="5889" width="4.140625" style="469" customWidth="1"/>
    <col min="5890" max="5890" width="12.8515625" style="469" customWidth="1"/>
    <col min="5891" max="5891" width="48.00390625" style="469" customWidth="1"/>
    <col min="5892" max="5892" width="5.28125" style="469" customWidth="1"/>
    <col min="5893" max="5893" width="11.57421875" style="469" customWidth="1"/>
    <col min="5894" max="5894" width="11.00390625" style="469" customWidth="1"/>
    <col min="5895" max="5895" width="12.00390625" style="469" customWidth="1"/>
    <col min="5896" max="5901" width="11.8515625" style="469" customWidth="1"/>
    <col min="5902" max="6144" width="9.00390625" style="469" customWidth="1"/>
    <col min="6145" max="6145" width="4.140625" style="469" customWidth="1"/>
    <col min="6146" max="6146" width="12.8515625" style="469" customWidth="1"/>
    <col min="6147" max="6147" width="48.00390625" style="469" customWidth="1"/>
    <col min="6148" max="6148" width="5.28125" style="469" customWidth="1"/>
    <col min="6149" max="6149" width="11.57421875" style="469" customWidth="1"/>
    <col min="6150" max="6150" width="11.00390625" style="469" customWidth="1"/>
    <col min="6151" max="6151" width="12.00390625" style="469" customWidth="1"/>
    <col min="6152" max="6157" width="11.8515625" style="469" customWidth="1"/>
    <col min="6158" max="6400" width="9.00390625" style="469" customWidth="1"/>
    <col min="6401" max="6401" width="4.140625" style="469" customWidth="1"/>
    <col min="6402" max="6402" width="12.8515625" style="469" customWidth="1"/>
    <col min="6403" max="6403" width="48.00390625" style="469" customWidth="1"/>
    <col min="6404" max="6404" width="5.28125" style="469" customWidth="1"/>
    <col min="6405" max="6405" width="11.57421875" style="469" customWidth="1"/>
    <col min="6406" max="6406" width="11.00390625" style="469" customWidth="1"/>
    <col min="6407" max="6407" width="12.00390625" style="469" customWidth="1"/>
    <col min="6408" max="6413" width="11.8515625" style="469" customWidth="1"/>
    <col min="6414" max="6656" width="9.00390625" style="469" customWidth="1"/>
    <col min="6657" max="6657" width="4.140625" style="469" customWidth="1"/>
    <col min="6658" max="6658" width="12.8515625" style="469" customWidth="1"/>
    <col min="6659" max="6659" width="48.00390625" style="469" customWidth="1"/>
    <col min="6660" max="6660" width="5.28125" style="469" customWidth="1"/>
    <col min="6661" max="6661" width="11.57421875" style="469" customWidth="1"/>
    <col min="6662" max="6662" width="11.00390625" style="469" customWidth="1"/>
    <col min="6663" max="6663" width="12.00390625" style="469" customWidth="1"/>
    <col min="6664" max="6669" width="11.8515625" style="469" customWidth="1"/>
    <col min="6670" max="6912" width="9.00390625" style="469" customWidth="1"/>
    <col min="6913" max="6913" width="4.140625" style="469" customWidth="1"/>
    <col min="6914" max="6914" width="12.8515625" style="469" customWidth="1"/>
    <col min="6915" max="6915" width="48.00390625" style="469" customWidth="1"/>
    <col min="6916" max="6916" width="5.28125" style="469" customWidth="1"/>
    <col min="6917" max="6917" width="11.57421875" style="469" customWidth="1"/>
    <col min="6918" max="6918" width="11.00390625" style="469" customWidth="1"/>
    <col min="6919" max="6919" width="12.00390625" style="469" customWidth="1"/>
    <col min="6920" max="6925" width="11.8515625" style="469" customWidth="1"/>
    <col min="6926" max="7168" width="9.00390625" style="469" customWidth="1"/>
    <col min="7169" max="7169" width="4.140625" style="469" customWidth="1"/>
    <col min="7170" max="7170" width="12.8515625" style="469" customWidth="1"/>
    <col min="7171" max="7171" width="48.00390625" style="469" customWidth="1"/>
    <col min="7172" max="7172" width="5.28125" style="469" customWidth="1"/>
    <col min="7173" max="7173" width="11.57421875" style="469" customWidth="1"/>
    <col min="7174" max="7174" width="11.00390625" style="469" customWidth="1"/>
    <col min="7175" max="7175" width="12.00390625" style="469" customWidth="1"/>
    <col min="7176" max="7181" width="11.8515625" style="469" customWidth="1"/>
    <col min="7182" max="7424" width="9.00390625" style="469" customWidth="1"/>
    <col min="7425" max="7425" width="4.140625" style="469" customWidth="1"/>
    <col min="7426" max="7426" width="12.8515625" style="469" customWidth="1"/>
    <col min="7427" max="7427" width="48.00390625" style="469" customWidth="1"/>
    <col min="7428" max="7428" width="5.28125" style="469" customWidth="1"/>
    <col min="7429" max="7429" width="11.57421875" style="469" customWidth="1"/>
    <col min="7430" max="7430" width="11.00390625" style="469" customWidth="1"/>
    <col min="7431" max="7431" width="12.00390625" style="469" customWidth="1"/>
    <col min="7432" max="7437" width="11.8515625" style="469" customWidth="1"/>
    <col min="7438" max="7680" width="9.00390625" style="469" customWidth="1"/>
    <col min="7681" max="7681" width="4.140625" style="469" customWidth="1"/>
    <col min="7682" max="7682" width="12.8515625" style="469" customWidth="1"/>
    <col min="7683" max="7683" width="48.00390625" style="469" customWidth="1"/>
    <col min="7684" max="7684" width="5.28125" style="469" customWidth="1"/>
    <col min="7685" max="7685" width="11.57421875" style="469" customWidth="1"/>
    <col min="7686" max="7686" width="11.00390625" style="469" customWidth="1"/>
    <col min="7687" max="7687" width="12.00390625" style="469" customWidth="1"/>
    <col min="7688" max="7693" width="11.8515625" style="469" customWidth="1"/>
    <col min="7694" max="7936" width="9.00390625" style="469" customWidth="1"/>
    <col min="7937" max="7937" width="4.140625" style="469" customWidth="1"/>
    <col min="7938" max="7938" width="12.8515625" style="469" customWidth="1"/>
    <col min="7939" max="7939" width="48.00390625" style="469" customWidth="1"/>
    <col min="7940" max="7940" width="5.28125" style="469" customWidth="1"/>
    <col min="7941" max="7941" width="11.57421875" style="469" customWidth="1"/>
    <col min="7942" max="7942" width="11.00390625" style="469" customWidth="1"/>
    <col min="7943" max="7943" width="12.00390625" style="469" customWidth="1"/>
    <col min="7944" max="7949" width="11.8515625" style="469" customWidth="1"/>
    <col min="7950" max="8192" width="9.00390625" style="469" customWidth="1"/>
    <col min="8193" max="8193" width="4.140625" style="469" customWidth="1"/>
    <col min="8194" max="8194" width="12.8515625" style="469" customWidth="1"/>
    <col min="8195" max="8195" width="48.00390625" style="469" customWidth="1"/>
    <col min="8196" max="8196" width="5.28125" style="469" customWidth="1"/>
    <col min="8197" max="8197" width="11.57421875" style="469" customWidth="1"/>
    <col min="8198" max="8198" width="11.00390625" style="469" customWidth="1"/>
    <col min="8199" max="8199" width="12.00390625" style="469" customWidth="1"/>
    <col min="8200" max="8205" width="11.8515625" style="469" customWidth="1"/>
    <col min="8206" max="8448" width="9.00390625" style="469" customWidth="1"/>
    <col min="8449" max="8449" width="4.140625" style="469" customWidth="1"/>
    <col min="8450" max="8450" width="12.8515625" style="469" customWidth="1"/>
    <col min="8451" max="8451" width="48.00390625" style="469" customWidth="1"/>
    <col min="8452" max="8452" width="5.28125" style="469" customWidth="1"/>
    <col min="8453" max="8453" width="11.57421875" style="469" customWidth="1"/>
    <col min="8454" max="8454" width="11.00390625" style="469" customWidth="1"/>
    <col min="8455" max="8455" width="12.00390625" style="469" customWidth="1"/>
    <col min="8456" max="8461" width="11.8515625" style="469" customWidth="1"/>
    <col min="8462" max="8704" width="9.00390625" style="469" customWidth="1"/>
    <col min="8705" max="8705" width="4.140625" style="469" customWidth="1"/>
    <col min="8706" max="8706" width="12.8515625" style="469" customWidth="1"/>
    <col min="8707" max="8707" width="48.00390625" style="469" customWidth="1"/>
    <col min="8708" max="8708" width="5.28125" style="469" customWidth="1"/>
    <col min="8709" max="8709" width="11.57421875" style="469" customWidth="1"/>
    <col min="8710" max="8710" width="11.00390625" style="469" customWidth="1"/>
    <col min="8711" max="8711" width="12.00390625" style="469" customWidth="1"/>
    <col min="8712" max="8717" width="11.8515625" style="469" customWidth="1"/>
    <col min="8718" max="8960" width="9.00390625" style="469" customWidth="1"/>
    <col min="8961" max="8961" width="4.140625" style="469" customWidth="1"/>
    <col min="8962" max="8962" width="12.8515625" style="469" customWidth="1"/>
    <col min="8963" max="8963" width="48.00390625" style="469" customWidth="1"/>
    <col min="8964" max="8964" width="5.28125" style="469" customWidth="1"/>
    <col min="8965" max="8965" width="11.57421875" style="469" customWidth="1"/>
    <col min="8966" max="8966" width="11.00390625" style="469" customWidth="1"/>
    <col min="8967" max="8967" width="12.00390625" style="469" customWidth="1"/>
    <col min="8968" max="8973" width="11.8515625" style="469" customWidth="1"/>
    <col min="8974" max="9216" width="9.00390625" style="469" customWidth="1"/>
    <col min="9217" max="9217" width="4.140625" style="469" customWidth="1"/>
    <col min="9218" max="9218" width="12.8515625" style="469" customWidth="1"/>
    <col min="9219" max="9219" width="48.00390625" style="469" customWidth="1"/>
    <col min="9220" max="9220" width="5.28125" style="469" customWidth="1"/>
    <col min="9221" max="9221" width="11.57421875" style="469" customWidth="1"/>
    <col min="9222" max="9222" width="11.00390625" style="469" customWidth="1"/>
    <col min="9223" max="9223" width="12.00390625" style="469" customWidth="1"/>
    <col min="9224" max="9229" width="11.8515625" style="469" customWidth="1"/>
    <col min="9230" max="9472" width="9.00390625" style="469" customWidth="1"/>
    <col min="9473" max="9473" width="4.140625" style="469" customWidth="1"/>
    <col min="9474" max="9474" width="12.8515625" style="469" customWidth="1"/>
    <col min="9475" max="9475" width="48.00390625" style="469" customWidth="1"/>
    <col min="9476" max="9476" width="5.28125" style="469" customWidth="1"/>
    <col min="9477" max="9477" width="11.57421875" style="469" customWidth="1"/>
    <col min="9478" max="9478" width="11.00390625" style="469" customWidth="1"/>
    <col min="9479" max="9479" width="12.00390625" style="469" customWidth="1"/>
    <col min="9480" max="9485" width="11.8515625" style="469" customWidth="1"/>
    <col min="9486" max="9728" width="9.00390625" style="469" customWidth="1"/>
    <col min="9729" max="9729" width="4.140625" style="469" customWidth="1"/>
    <col min="9730" max="9730" width="12.8515625" style="469" customWidth="1"/>
    <col min="9731" max="9731" width="48.00390625" style="469" customWidth="1"/>
    <col min="9732" max="9732" width="5.28125" style="469" customWidth="1"/>
    <col min="9733" max="9733" width="11.57421875" style="469" customWidth="1"/>
    <col min="9734" max="9734" width="11.00390625" style="469" customWidth="1"/>
    <col min="9735" max="9735" width="12.00390625" style="469" customWidth="1"/>
    <col min="9736" max="9741" width="11.8515625" style="469" customWidth="1"/>
    <col min="9742" max="9984" width="9.00390625" style="469" customWidth="1"/>
    <col min="9985" max="9985" width="4.140625" style="469" customWidth="1"/>
    <col min="9986" max="9986" width="12.8515625" style="469" customWidth="1"/>
    <col min="9987" max="9987" width="48.00390625" style="469" customWidth="1"/>
    <col min="9988" max="9988" width="5.28125" style="469" customWidth="1"/>
    <col min="9989" max="9989" width="11.57421875" style="469" customWidth="1"/>
    <col min="9990" max="9990" width="11.00390625" style="469" customWidth="1"/>
    <col min="9991" max="9991" width="12.00390625" style="469" customWidth="1"/>
    <col min="9992" max="9997" width="11.8515625" style="469" customWidth="1"/>
    <col min="9998" max="10240" width="9.00390625" style="469" customWidth="1"/>
    <col min="10241" max="10241" width="4.140625" style="469" customWidth="1"/>
    <col min="10242" max="10242" width="12.8515625" style="469" customWidth="1"/>
    <col min="10243" max="10243" width="48.00390625" style="469" customWidth="1"/>
    <col min="10244" max="10244" width="5.28125" style="469" customWidth="1"/>
    <col min="10245" max="10245" width="11.57421875" style="469" customWidth="1"/>
    <col min="10246" max="10246" width="11.00390625" style="469" customWidth="1"/>
    <col min="10247" max="10247" width="12.00390625" style="469" customWidth="1"/>
    <col min="10248" max="10253" width="11.8515625" style="469" customWidth="1"/>
    <col min="10254" max="10496" width="9.00390625" style="469" customWidth="1"/>
    <col min="10497" max="10497" width="4.140625" style="469" customWidth="1"/>
    <col min="10498" max="10498" width="12.8515625" style="469" customWidth="1"/>
    <col min="10499" max="10499" width="48.00390625" style="469" customWidth="1"/>
    <col min="10500" max="10500" width="5.28125" style="469" customWidth="1"/>
    <col min="10501" max="10501" width="11.57421875" style="469" customWidth="1"/>
    <col min="10502" max="10502" width="11.00390625" style="469" customWidth="1"/>
    <col min="10503" max="10503" width="12.00390625" style="469" customWidth="1"/>
    <col min="10504" max="10509" width="11.8515625" style="469" customWidth="1"/>
    <col min="10510" max="10752" width="9.00390625" style="469" customWidth="1"/>
    <col min="10753" max="10753" width="4.140625" style="469" customWidth="1"/>
    <col min="10754" max="10754" width="12.8515625" style="469" customWidth="1"/>
    <col min="10755" max="10755" width="48.00390625" style="469" customWidth="1"/>
    <col min="10756" max="10756" width="5.28125" style="469" customWidth="1"/>
    <col min="10757" max="10757" width="11.57421875" style="469" customWidth="1"/>
    <col min="10758" max="10758" width="11.00390625" style="469" customWidth="1"/>
    <col min="10759" max="10759" width="12.00390625" style="469" customWidth="1"/>
    <col min="10760" max="10765" width="11.8515625" style="469" customWidth="1"/>
    <col min="10766" max="11008" width="9.00390625" style="469" customWidth="1"/>
    <col min="11009" max="11009" width="4.140625" style="469" customWidth="1"/>
    <col min="11010" max="11010" width="12.8515625" style="469" customWidth="1"/>
    <col min="11011" max="11011" width="48.00390625" style="469" customWidth="1"/>
    <col min="11012" max="11012" width="5.28125" style="469" customWidth="1"/>
    <col min="11013" max="11013" width="11.57421875" style="469" customWidth="1"/>
    <col min="11014" max="11014" width="11.00390625" style="469" customWidth="1"/>
    <col min="11015" max="11015" width="12.00390625" style="469" customWidth="1"/>
    <col min="11016" max="11021" width="11.8515625" style="469" customWidth="1"/>
    <col min="11022" max="11264" width="9.00390625" style="469" customWidth="1"/>
    <col min="11265" max="11265" width="4.140625" style="469" customWidth="1"/>
    <col min="11266" max="11266" width="12.8515625" style="469" customWidth="1"/>
    <col min="11267" max="11267" width="48.00390625" style="469" customWidth="1"/>
    <col min="11268" max="11268" width="5.28125" style="469" customWidth="1"/>
    <col min="11269" max="11269" width="11.57421875" style="469" customWidth="1"/>
    <col min="11270" max="11270" width="11.00390625" style="469" customWidth="1"/>
    <col min="11271" max="11271" width="12.00390625" style="469" customWidth="1"/>
    <col min="11272" max="11277" width="11.8515625" style="469" customWidth="1"/>
    <col min="11278" max="11520" width="9.00390625" style="469" customWidth="1"/>
    <col min="11521" max="11521" width="4.140625" style="469" customWidth="1"/>
    <col min="11522" max="11522" width="12.8515625" style="469" customWidth="1"/>
    <col min="11523" max="11523" width="48.00390625" style="469" customWidth="1"/>
    <col min="11524" max="11524" width="5.28125" style="469" customWidth="1"/>
    <col min="11525" max="11525" width="11.57421875" style="469" customWidth="1"/>
    <col min="11526" max="11526" width="11.00390625" style="469" customWidth="1"/>
    <col min="11527" max="11527" width="12.00390625" style="469" customWidth="1"/>
    <col min="11528" max="11533" width="11.8515625" style="469" customWidth="1"/>
    <col min="11534" max="11776" width="9.00390625" style="469" customWidth="1"/>
    <col min="11777" max="11777" width="4.140625" style="469" customWidth="1"/>
    <col min="11778" max="11778" width="12.8515625" style="469" customWidth="1"/>
    <col min="11779" max="11779" width="48.00390625" style="469" customWidth="1"/>
    <col min="11780" max="11780" width="5.28125" style="469" customWidth="1"/>
    <col min="11781" max="11781" width="11.57421875" style="469" customWidth="1"/>
    <col min="11782" max="11782" width="11.00390625" style="469" customWidth="1"/>
    <col min="11783" max="11783" width="12.00390625" style="469" customWidth="1"/>
    <col min="11784" max="11789" width="11.8515625" style="469" customWidth="1"/>
    <col min="11790" max="12032" width="9.00390625" style="469" customWidth="1"/>
    <col min="12033" max="12033" width="4.140625" style="469" customWidth="1"/>
    <col min="12034" max="12034" width="12.8515625" style="469" customWidth="1"/>
    <col min="12035" max="12035" width="48.00390625" style="469" customWidth="1"/>
    <col min="12036" max="12036" width="5.28125" style="469" customWidth="1"/>
    <col min="12037" max="12037" width="11.57421875" style="469" customWidth="1"/>
    <col min="12038" max="12038" width="11.00390625" style="469" customWidth="1"/>
    <col min="12039" max="12039" width="12.00390625" style="469" customWidth="1"/>
    <col min="12040" max="12045" width="11.8515625" style="469" customWidth="1"/>
    <col min="12046" max="12288" width="9.00390625" style="469" customWidth="1"/>
    <col min="12289" max="12289" width="4.140625" style="469" customWidth="1"/>
    <col min="12290" max="12290" width="12.8515625" style="469" customWidth="1"/>
    <col min="12291" max="12291" width="48.00390625" style="469" customWidth="1"/>
    <col min="12292" max="12292" width="5.28125" style="469" customWidth="1"/>
    <col min="12293" max="12293" width="11.57421875" style="469" customWidth="1"/>
    <col min="12294" max="12294" width="11.00390625" style="469" customWidth="1"/>
    <col min="12295" max="12295" width="12.00390625" style="469" customWidth="1"/>
    <col min="12296" max="12301" width="11.8515625" style="469" customWidth="1"/>
    <col min="12302" max="12544" width="9.00390625" style="469" customWidth="1"/>
    <col min="12545" max="12545" width="4.140625" style="469" customWidth="1"/>
    <col min="12546" max="12546" width="12.8515625" style="469" customWidth="1"/>
    <col min="12547" max="12547" width="48.00390625" style="469" customWidth="1"/>
    <col min="12548" max="12548" width="5.28125" style="469" customWidth="1"/>
    <col min="12549" max="12549" width="11.57421875" style="469" customWidth="1"/>
    <col min="12550" max="12550" width="11.00390625" style="469" customWidth="1"/>
    <col min="12551" max="12551" width="12.00390625" style="469" customWidth="1"/>
    <col min="12552" max="12557" width="11.8515625" style="469" customWidth="1"/>
    <col min="12558" max="12800" width="9.00390625" style="469" customWidth="1"/>
    <col min="12801" max="12801" width="4.140625" style="469" customWidth="1"/>
    <col min="12802" max="12802" width="12.8515625" style="469" customWidth="1"/>
    <col min="12803" max="12803" width="48.00390625" style="469" customWidth="1"/>
    <col min="12804" max="12804" width="5.28125" style="469" customWidth="1"/>
    <col min="12805" max="12805" width="11.57421875" style="469" customWidth="1"/>
    <col min="12806" max="12806" width="11.00390625" style="469" customWidth="1"/>
    <col min="12807" max="12807" width="12.00390625" style="469" customWidth="1"/>
    <col min="12808" max="12813" width="11.8515625" style="469" customWidth="1"/>
    <col min="12814" max="13056" width="9.00390625" style="469" customWidth="1"/>
    <col min="13057" max="13057" width="4.140625" style="469" customWidth="1"/>
    <col min="13058" max="13058" width="12.8515625" style="469" customWidth="1"/>
    <col min="13059" max="13059" width="48.00390625" style="469" customWidth="1"/>
    <col min="13060" max="13060" width="5.28125" style="469" customWidth="1"/>
    <col min="13061" max="13061" width="11.57421875" style="469" customWidth="1"/>
    <col min="13062" max="13062" width="11.00390625" style="469" customWidth="1"/>
    <col min="13063" max="13063" width="12.00390625" style="469" customWidth="1"/>
    <col min="13064" max="13069" width="11.8515625" style="469" customWidth="1"/>
    <col min="13070" max="13312" width="9.00390625" style="469" customWidth="1"/>
    <col min="13313" max="13313" width="4.140625" style="469" customWidth="1"/>
    <col min="13314" max="13314" width="12.8515625" style="469" customWidth="1"/>
    <col min="13315" max="13315" width="48.00390625" style="469" customWidth="1"/>
    <col min="13316" max="13316" width="5.28125" style="469" customWidth="1"/>
    <col min="13317" max="13317" width="11.57421875" style="469" customWidth="1"/>
    <col min="13318" max="13318" width="11.00390625" style="469" customWidth="1"/>
    <col min="13319" max="13319" width="12.00390625" style="469" customWidth="1"/>
    <col min="13320" max="13325" width="11.8515625" style="469" customWidth="1"/>
    <col min="13326" max="13568" width="9.00390625" style="469" customWidth="1"/>
    <col min="13569" max="13569" width="4.140625" style="469" customWidth="1"/>
    <col min="13570" max="13570" width="12.8515625" style="469" customWidth="1"/>
    <col min="13571" max="13571" width="48.00390625" style="469" customWidth="1"/>
    <col min="13572" max="13572" width="5.28125" style="469" customWidth="1"/>
    <col min="13573" max="13573" width="11.57421875" style="469" customWidth="1"/>
    <col min="13574" max="13574" width="11.00390625" style="469" customWidth="1"/>
    <col min="13575" max="13575" width="12.00390625" style="469" customWidth="1"/>
    <col min="13576" max="13581" width="11.8515625" style="469" customWidth="1"/>
    <col min="13582" max="13824" width="9.00390625" style="469" customWidth="1"/>
    <col min="13825" max="13825" width="4.140625" style="469" customWidth="1"/>
    <col min="13826" max="13826" width="12.8515625" style="469" customWidth="1"/>
    <col min="13827" max="13827" width="48.00390625" style="469" customWidth="1"/>
    <col min="13828" max="13828" width="5.28125" style="469" customWidth="1"/>
    <col min="13829" max="13829" width="11.57421875" style="469" customWidth="1"/>
    <col min="13830" max="13830" width="11.00390625" style="469" customWidth="1"/>
    <col min="13831" max="13831" width="12.00390625" style="469" customWidth="1"/>
    <col min="13832" max="13837" width="11.8515625" style="469" customWidth="1"/>
    <col min="13838" max="14080" width="9.00390625" style="469" customWidth="1"/>
    <col min="14081" max="14081" width="4.140625" style="469" customWidth="1"/>
    <col min="14082" max="14082" width="12.8515625" style="469" customWidth="1"/>
    <col min="14083" max="14083" width="48.00390625" style="469" customWidth="1"/>
    <col min="14084" max="14084" width="5.28125" style="469" customWidth="1"/>
    <col min="14085" max="14085" width="11.57421875" style="469" customWidth="1"/>
    <col min="14086" max="14086" width="11.00390625" style="469" customWidth="1"/>
    <col min="14087" max="14087" width="12.00390625" style="469" customWidth="1"/>
    <col min="14088" max="14093" width="11.8515625" style="469" customWidth="1"/>
    <col min="14094" max="14336" width="9.00390625" style="469" customWidth="1"/>
    <col min="14337" max="14337" width="4.140625" style="469" customWidth="1"/>
    <col min="14338" max="14338" width="12.8515625" style="469" customWidth="1"/>
    <col min="14339" max="14339" width="48.00390625" style="469" customWidth="1"/>
    <col min="14340" max="14340" width="5.28125" style="469" customWidth="1"/>
    <col min="14341" max="14341" width="11.57421875" style="469" customWidth="1"/>
    <col min="14342" max="14342" width="11.00390625" style="469" customWidth="1"/>
    <col min="14343" max="14343" width="12.00390625" style="469" customWidth="1"/>
    <col min="14344" max="14349" width="11.8515625" style="469" customWidth="1"/>
    <col min="14350" max="14592" width="9.00390625" style="469" customWidth="1"/>
    <col min="14593" max="14593" width="4.140625" style="469" customWidth="1"/>
    <col min="14594" max="14594" width="12.8515625" style="469" customWidth="1"/>
    <col min="14595" max="14595" width="48.00390625" style="469" customWidth="1"/>
    <col min="14596" max="14596" width="5.28125" style="469" customWidth="1"/>
    <col min="14597" max="14597" width="11.57421875" style="469" customWidth="1"/>
    <col min="14598" max="14598" width="11.00390625" style="469" customWidth="1"/>
    <col min="14599" max="14599" width="12.00390625" style="469" customWidth="1"/>
    <col min="14600" max="14605" width="11.8515625" style="469" customWidth="1"/>
    <col min="14606" max="14848" width="9.00390625" style="469" customWidth="1"/>
    <col min="14849" max="14849" width="4.140625" style="469" customWidth="1"/>
    <col min="14850" max="14850" width="12.8515625" style="469" customWidth="1"/>
    <col min="14851" max="14851" width="48.00390625" style="469" customWidth="1"/>
    <col min="14852" max="14852" width="5.28125" style="469" customWidth="1"/>
    <col min="14853" max="14853" width="11.57421875" style="469" customWidth="1"/>
    <col min="14854" max="14854" width="11.00390625" style="469" customWidth="1"/>
    <col min="14855" max="14855" width="12.00390625" style="469" customWidth="1"/>
    <col min="14856" max="14861" width="11.8515625" style="469" customWidth="1"/>
    <col min="14862" max="15104" width="9.00390625" style="469" customWidth="1"/>
    <col min="15105" max="15105" width="4.140625" style="469" customWidth="1"/>
    <col min="15106" max="15106" width="12.8515625" style="469" customWidth="1"/>
    <col min="15107" max="15107" width="48.00390625" style="469" customWidth="1"/>
    <col min="15108" max="15108" width="5.28125" style="469" customWidth="1"/>
    <col min="15109" max="15109" width="11.57421875" style="469" customWidth="1"/>
    <col min="15110" max="15110" width="11.00390625" style="469" customWidth="1"/>
    <col min="15111" max="15111" width="12.00390625" style="469" customWidth="1"/>
    <col min="15112" max="15117" width="11.8515625" style="469" customWidth="1"/>
    <col min="15118" max="15360" width="9.00390625" style="469" customWidth="1"/>
    <col min="15361" max="15361" width="4.140625" style="469" customWidth="1"/>
    <col min="15362" max="15362" width="12.8515625" style="469" customWidth="1"/>
    <col min="15363" max="15363" width="48.00390625" style="469" customWidth="1"/>
    <col min="15364" max="15364" width="5.28125" style="469" customWidth="1"/>
    <col min="15365" max="15365" width="11.57421875" style="469" customWidth="1"/>
    <col min="15366" max="15366" width="11.00390625" style="469" customWidth="1"/>
    <col min="15367" max="15367" width="12.00390625" style="469" customWidth="1"/>
    <col min="15368" max="15373" width="11.8515625" style="469" customWidth="1"/>
    <col min="15374" max="15616" width="9.00390625" style="469" customWidth="1"/>
    <col min="15617" max="15617" width="4.140625" style="469" customWidth="1"/>
    <col min="15618" max="15618" width="12.8515625" style="469" customWidth="1"/>
    <col min="15619" max="15619" width="48.00390625" style="469" customWidth="1"/>
    <col min="15620" max="15620" width="5.28125" style="469" customWidth="1"/>
    <col min="15621" max="15621" width="11.57421875" style="469" customWidth="1"/>
    <col min="15622" max="15622" width="11.00390625" style="469" customWidth="1"/>
    <col min="15623" max="15623" width="12.00390625" style="469" customWidth="1"/>
    <col min="15624" max="15629" width="11.8515625" style="469" customWidth="1"/>
    <col min="15630" max="15872" width="9.00390625" style="469" customWidth="1"/>
    <col min="15873" max="15873" width="4.140625" style="469" customWidth="1"/>
    <col min="15874" max="15874" width="12.8515625" style="469" customWidth="1"/>
    <col min="15875" max="15875" width="48.00390625" style="469" customWidth="1"/>
    <col min="15876" max="15876" width="5.28125" style="469" customWidth="1"/>
    <col min="15877" max="15877" width="11.57421875" style="469" customWidth="1"/>
    <col min="15878" max="15878" width="11.00390625" style="469" customWidth="1"/>
    <col min="15879" max="15879" width="12.00390625" style="469" customWidth="1"/>
    <col min="15880" max="15885" width="11.8515625" style="469" customWidth="1"/>
    <col min="15886" max="16128" width="9.00390625" style="469" customWidth="1"/>
    <col min="16129" max="16129" width="4.140625" style="469" customWidth="1"/>
    <col min="16130" max="16130" width="12.8515625" style="469" customWidth="1"/>
    <col min="16131" max="16131" width="48.00390625" style="469" customWidth="1"/>
    <col min="16132" max="16132" width="5.28125" style="469" customWidth="1"/>
    <col min="16133" max="16133" width="11.57421875" style="469" customWidth="1"/>
    <col min="16134" max="16134" width="11.00390625" style="469" customWidth="1"/>
    <col min="16135" max="16135" width="12.00390625" style="469" customWidth="1"/>
    <col min="16136" max="16141" width="11.8515625" style="469" customWidth="1"/>
    <col min="16142" max="16384" width="9.00390625" style="469" customWidth="1"/>
  </cols>
  <sheetData>
    <row r="1" spans="1:13" s="403" customFormat="1" ht="18">
      <c r="A1" s="397" t="s">
        <v>135</v>
      </c>
      <c r="B1" s="398"/>
      <c r="C1" s="399"/>
      <c r="D1" s="400"/>
      <c r="E1" s="401"/>
      <c r="F1" s="402"/>
      <c r="G1" s="402"/>
      <c r="H1" s="398"/>
      <c r="I1" s="398"/>
      <c r="J1" s="398"/>
      <c r="K1" s="398"/>
      <c r="L1" s="398"/>
      <c r="M1" s="398"/>
    </row>
    <row r="2" spans="1:13" s="403" customFormat="1" ht="15">
      <c r="A2" s="398" t="s">
        <v>1</v>
      </c>
      <c r="B2" s="398"/>
      <c r="C2" s="404" t="s">
        <v>234</v>
      </c>
      <c r="D2" s="400"/>
      <c r="E2" s="401"/>
      <c r="F2" s="402"/>
      <c r="G2" s="402"/>
      <c r="H2" s="398"/>
      <c r="I2" s="398"/>
      <c r="J2" s="398"/>
      <c r="K2" s="398"/>
      <c r="L2" s="398"/>
      <c r="M2" s="398"/>
    </row>
    <row r="3" spans="1:13" s="403" customFormat="1" ht="15">
      <c r="A3" s="398" t="s">
        <v>136</v>
      </c>
      <c r="B3" s="398"/>
      <c r="C3" s="404" t="s">
        <v>235</v>
      </c>
      <c r="D3" s="400"/>
      <c r="E3" s="401"/>
      <c r="F3" s="402"/>
      <c r="G3" s="402" t="s">
        <v>2</v>
      </c>
      <c r="H3" s="405" t="s">
        <v>385</v>
      </c>
      <c r="I3" s="398"/>
      <c r="J3" s="405"/>
      <c r="K3" s="405"/>
      <c r="L3" s="398"/>
      <c r="M3" s="398"/>
    </row>
    <row r="4" spans="1:13" s="403" customFormat="1" ht="15">
      <c r="A4" s="398" t="s">
        <v>138</v>
      </c>
      <c r="B4" s="398"/>
      <c r="C4" s="404" t="s">
        <v>232</v>
      </c>
      <c r="D4" s="400"/>
      <c r="E4" s="401"/>
      <c r="F4" s="402"/>
      <c r="G4" s="402" t="s">
        <v>3</v>
      </c>
      <c r="H4" s="405" t="s">
        <v>37</v>
      </c>
      <c r="I4" s="398"/>
      <c r="J4" s="405"/>
      <c r="K4" s="405"/>
      <c r="L4" s="398"/>
      <c r="M4" s="398"/>
    </row>
    <row r="5" spans="1:13" s="403" customFormat="1" ht="15">
      <c r="A5" s="156" t="s">
        <v>139</v>
      </c>
      <c r="B5" s="157"/>
      <c r="C5" s="404" t="s">
        <v>430</v>
      </c>
      <c r="D5" s="400"/>
      <c r="E5" s="401"/>
      <c r="F5" s="402"/>
      <c r="G5" s="402"/>
      <c r="H5" s="398"/>
      <c r="I5" s="398"/>
      <c r="J5" s="398"/>
      <c r="K5" s="398"/>
      <c r="L5" s="398"/>
      <c r="M5" s="398"/>
    </row>
    <row r="6" spans="1:13" s="403" customFormat="1" ht="22.5">
      <c r="A6" s="406" t="s">
        <v>140</v>
      </c>
      <c r="B6" s="407" t="s">
        <v>141</v>
      </c>
      <c r="C6" s="407" t="s">
        <v>5</v>
      </c>
      <c r="D6" s="407" t="s">
        <v>142</v>
      </c>
      <c r="E6" s="408" t="s">
        <v>143</v>
      </c>
      <c r="F6" s="409" t="s">
        <v>144</v>
      </c>
      <c r="G6" s="409" t="s">
        <v>145</v>
      </c>
      <c r="H6" s="407" t="s">
        <v>146</v>
      </c>
      <c r="I6" s="409" t="s">
        <v>147</v>
      </c>
      <c r="J6" s="409" t="s">
        <v>148</v>
      </c>
      <c r="K6" s="407" t="s">
        <v>91</v>
      </c>
      <c r="L6" s="407" t="s">
        <v>149</v>
      </c>
      <c r="M6" s="407" t="s">
        <v>150</v>
      </c>
    </row>
    <row r="7" spans="1:13" s="403" customFormat="1" ht="15">
      <c r="A7" s="410">
        <v>1</v>
      </c>
      <c r="B7" s="410">
        <v>2</v>
      </c>
      <c r="C7" s="410">
        <v>3</v>
      </c>
      <c r="D7" s="410">
        <v>4</v>
      </c>
      <c r="E7" s="410">
        <v>5</v>
      </c>
      <c r="F7" s="410">
        <v>6</v>
      </c>
      <c r="G7" s="410">
        <v>7</v>
      </c>
      <c r="H7" s="410">
        <v>8</v>
      </c>
      <c r="I7" s="410">
        <v>9</v>
      </c>
      <c r="J7" s="410">
        <v>10</v>
      </c>
      <c r="K7" s="410">
        <v>11</v>
      </c>
      <c r="L7" s="410">
        <v>12</v>
      </c>
      <c r="M7" s="410">
        <v>13</v>
      </c>
    </row>
    <row r="8" spans="1:13" s="403" customFormat="1" ht="15">
      <c r="A8" s="411"/>
      <c r="B8" s="411"/>
      <c r="C8" s="412"/>
      <c r="D8" s="413"/>
      <c r="E8" s="414"/>
      <c r="F8" s="415"/>
      <c r="G8" s="415"/>
      <c r="H8" s="411"/>
      <c r="I8" s="411"/>
      <c r="J8" s="411"/>
      <c r="K8" s="411"/>
      <c r="L8" s="411"/>
      <c r="M8" s="411"/>
    </row>
    <row r="9" spans="1:13" s="423" customFormat="1" ht="12" thickBot="1">
      <c r="A9" s="416"/>
      <c r="B9" s="417"/>
      <c r="C9" s="417" t="s">
        <v>151</v>
      </c>
      <c r="D9" s="418"/>
      <c r="E9" s="419"/>
      <c r="F9" s="420"/>
      <c r="G9" s="421"/>
      <c r="H9" s="421"/>
      <c r="I9" s="421">
        <f>SUBTOTAL(9,I10:I54)</f>
        <v>0</v>
      </c>
      <c r="J9" s="421">
        <f>SUBTOTAL(9,J10:J54)</f>
        <v>0</v>
      </c>
      <c r="K9" s="421">
        <f>SUBTOTAL(9,K10:K54)</f>
        <v>0</v>
      </c>
      <c r="L9" s="421"/>
      <c r="M9" s="422"/>
    </row>
    <row r="10" spans="1:13" s="403" customFormat="1" ht="15.75" thickBot="1">
      <c r="A10" s="424"/>
      <c r="B10" s="425">
        <v>1</v>
      </c>
      <c r="C10" s="426" t="s">
        <v>57</v>
      </c>
      <c r="D10" s="427"/>
      <c r="E10" s="428"/>
      <c r="F10" s="429"/>
      <c r="G10" s="430"/>
      <c r="H10" s="430">
        <f>SUBTOTAL(9,H11:H11)</f>
        <v>0</v>
      </c>
      <c r="I10" s="430"/>
      <c r="J10" s="431"/>
      <c r="K10" s="430">
        <f>SUBTOTAL(9,K11:K11)</f>
        <v>0</v>
      </c>
      <c r="L10" s="430"/>
      <c r="M10" s="432"/>
    </row>
    <row r="11" spans="1:13" s="403" customFormat="1" ht="15.75" thickBot="1">
      <c r="A11" s="433"/>
      <c r="B11" s="434"/>
      <c r="C11" s="435" t="s">
        <v>386</v>
      </c>
      <c r="D11" s="436"/>
      <c r="E11" s="437"/>
      <c r="F11" s="437"/>
      <c r="G11" s="438"/>
      <c r="H11" s="438">
        <f>SUM(F11:G11)</f>
        <v>0</v>
      </c>
      <c r="I11" s="438">
        <f>IF(F11&gt;0,(PRODUCT(E11,F11)),)</f>
        <v>0</v>
      </c>
      <c r="J11" s="438">
        <f>IF(G11&gt;0,(PRODUCT(E11,G11)),)</f>
        <v>0</v>
      </c>
      <c r="K11" s="439">
        <f>SUM(I11:J11)</f>
        <v>0</v>
      </c>
      <c r="L11" s="440"/>
      <c r="M11" s="441"/>
    </row>
    <row r="12" spans="1:13" s="403" customFormat="1" ht="15.75" thickBot="1">
      <c r="A12" s="424"/>
      <c r="B12" s="425">
        <v>2</v>
      </c>
      <c r="C12" s="426" t="s">
        <v>98</v>
      </c>
      <c r="D12" s="427"/>
      <c r="E12" s="428"/>
      <c r="F12" s="430"/>
      <c r="G12" s="430"/>
      <c r="H12" s="430">
        <f>SUBTOTAL(9,H13:H32)</f>
        <v>0</v>
      </c>
      <c r="I12" s="442"/>
      <c r="J12" s="443"/>
      <c r="K12" s="442">
        <f>SUBTOTAL(9,K13:K32)</f>
        <v>0</v>
      </c>
      <c r="L12" s="442"/>
      <c r="M12" s="444"/>
    </row>
    <row r="13" spans="1:13" s="403" customFormat="1" ht="15">
      <c r="A13" s="445"/>
      <c r="B13" s="446" t="s">
        <v>387</v>
      </c>
      <c r="C13" s="435" t="s">
        <v>111</v>
      </c>
      <c r="D13" s="436" t="s">
        <v>107</v>
      </c>
      <c r="E13" s="437">
        <v>10</v>
      </c>
      <c r="F13" s="437"/>
      <c r="G13" s="447"/>
      <c r="H13" s="438">
        <f>SUM(F13:G13)</f>
        <v>0</v>
      </c>
      <c r="I13" s="438">
        <f>IF(F13&gt;0,(PRODUCT(E13,F13)),)</f>
        <v>0</v>
      </c>
      <c r="J13" s="438">
        <f>IF(G13&gt;0,(PRODUCT(E13,G13)),)</f>
        <v>0</v>
      </c>
      <c r="K13" s="439">
        <f>SUM(I13:J13)</f>
        <v>0</v>
      </c>
      <c r="L13" s="448"/>
      <c r="M13" s="449"/>
    </row>
    <row r="14" spans="1:13" s="403" customFormat="1" ht="15">
      <c r="A14" s="450"/>
      <c r="B14" s="451" t="s">
        <v>388</v>
      </c>
      <c r="C14" s="435" t="s">
        <v>112</v>
      </c>
      <c r="D14" s="436" t="s">
        <v>96</v>
      </c>
      <c r="E14" s="437">
        <v>5</v>
      </c>
      <c r="F14" s="437"/>
      <c r="G14" s="452"/>
      <c r="H14" s="453">
        <f aca="true" t="shared" si="0" ref="H14:H32">SUM(F14:G14)</f>
        <v>0</v>
      </c>
      <c r="I14" s="454">
        <f aca="true" t="shared" si="1" ref="I14:I32">IF(F14&gt;0,(PRODUCT(E14,F14)),)</f>
        <v>0</v>
      </c>
      <c r="J14" s="455">
        <f aca="true" t="shared" si="2" ref="J14:J32">IF(G14&gt;0,(PRODUCT(E14,G14)),)</f>
        <v>0</v>
      </c>
      <c r="K14" s="453">
        <f aca="true" t="shared" si="3" ref="K14:K32">SUM(I14:J14)</f>
        <v>0</v>
      </c>
      <c r="L14" s="456"/>
      <c r="M14" s="457"/>
    </row>
    <row r="15" spans="1:13" s="403" customFormat="1" ht="15">
      <c r="A15" s="450"/>
      <c r="B15" s="451" t="s">
        <v>389</v>
      </c>
      <c r="C15" s="435" t="s">
        <v>113</v>
      </c>
      <c r="D15" s="436" t="s">
        <v>96</v>
      </c>
      <c r="E15" s="437">
        <v>4</v>
      </c>
      <c r="F15" s="437"/>
      <c r="G15" s="452"/>
      <c r="H15" s="453">
        <f t="shared" si="0"/>
        <v>0</v>
      </c>
      <c r="I15" s="454">
        <f t="shared" si="1"/>
        <v>0</v>
      </c>
      <c r="J15" s="455">
        <f t="shared" si="2"/>
        <v>0</v>
      </c>
      <c r="K15" s="453">
        <f t="shared" si="3"/>
        <v>0</v>
      </c>
      <c r="L15" s="456"/>
      <c r="M15" s="457"/>
    </row>
    <row r="16" spans="1:13" s="403" customFormat="1" ht="15">
      <c r="A16" s="450"/>
      <c r="B16" s="451" t="s">
        <v>390</v>
      </c>
      <c r="C16" s="435" t="s">
        <v>114</v>
      </c>
      <c r="D16" s="436" t="s">
        <v>96</v>
      </c>
      <c r="E16" s="437">
        <v>18</v>
      </c>
      <c r="F16" s="437"/>
      <c r="G16" s="452"/>
      <c r="H16" s="453">
        <f t="shared" si="0"/>
        <v>0</v>
      </c>
      <c r="I16" s="454">
        <f t="shared" si="1"/>
        <v>0</v>
      </c>
      <c r="J16" s="455">
        <f t="shared" si="2"/>
        <v>0</v>
      </c>
      <c r="K16" s="453">
        <f t="shared" si="3"/>
        <v>0</v>
      </c>
      <c r="L16" s="456"/>
      <c r="M16" s="457"/>
    </row>
    <row r="17" spans="1:13" s="403" customFormat="1" ht="15">
      <c r="A17" s="450"/>
      <c r="B17" s="451" t="s">
        <v>391</v>
      </c>
      <c r="C17" s="435" t="s">
        <v>115</v>
      </c>
      <c r="D17" s="436" t="s">
        <v>89</v>
      </c>
      <c r="E17" s="437">
        <v>260</v>
      </c>
      <c r="F17" s="437"/>
      <c r="G17" s="452"/>
      <c r="H17" s="453">
        <f t="shared" si="0"/>
        <v>0</v>
      </c>
      <c r="I17" s="454">
        <f t="shared" si="1"/>
        <v>0</v>
      </c>
      <c r="J17" s="455">
        <f t="shared" si="2"/>
        <v>0</v>
      </c>
      <c r="K17" s="453">
        <f t="shared" si="3"/>
        <v>0</v>
      </c>
      <c r="L17" s="456"/>
      <c r="M17" s="457"/>
    </row>
    <row r="18" spans="1:13" s="403" customFormat="1" ht="15">
      <c r="A18" s="450"/>
      <c r="B18" s="451" t="s">
        <v>392</v>
      </c>
      <c r="C18" s="435" t="s">
        <v>116</v>
      </c>
      <c r="D18" s="436" t="s">
        <v>89</v>
      </c>
      <c r="E18" s="437">
        <v>260</v>
      </c>
      <c r="F18" s="437"/>
      <c r="G18" s="452"/>
      <c r="H18" s="453">
        <f t="shared" si="0"/>
        <v>0</v>
      </c>
      <c r="I18" s="454">
        <f t="shared" si="1"/>
        <v>0</v>
      </c>
      <c r="J18" s="455">
        <f t="shared" si="2"/>
        <v>0</v>
      </c>
      <c r="K18" s="453">
        <f t="shared" si="3"/>
        <v>0</v>
      </c>
      <c r="L18" s="456"/>
      <c r="M18" s="457"/>
    </row>
    <row r="19" spans="1:13" s="403" customFormat="1" ht="15">
      <c r="A19" s="450"/>
      <c r="B19" s="451" t="s">
        <v>393</v>
      </c>
      <c r="C19" s="435" t="s">
        <v>117</v>
      </c>
      <c r="D19" s="436" t="s">
        <v>89</v>
      </c>
      <c r="E19" s="437">
        <v>260</v>
      </c>
      <c r="F19" s="437"/>
      <c r="G19" s="452"/>
      <c r="H19" s="453">
        <f t="shared" si="0"/>
        <v>0</v>
      </c>
      <c r="I19" s="454">
        <f t="shared" si="1"/>
        <v>0</v>
      </c>
      <c r="J19" s="455">
        <f t="shared" si="2"/>
        <v>0</v>
      </c>
      <c r="K19" s="453">
        <f t="shared" si="3"/>
        <v>0</v>
      </c>
      <c r="L19" s="456"/>
      <c r="M19" s="457"/>
    </row>
    <row r="20" spans="1:13" s="403" customFormat="1" ht="15">
      <c r="A20" s="450"/>
      <c r="B20" s="451" t="s">
        <v>394</v>
      </c>
      <c r="C20" s="435" t="s">
        <v>118</v>
      </c>
      <c r="D20" s="436" t="s">
        <v>89</v>
      </c>
      <c r="E20" s="437">
        <v>30</v>
      </c>
      <c r="F20" s="437"/>
      <c r="G20" s="452"/>
      <c r="H20" s="453">
        <f t="shared" si="0"/>
        <v>0</v>
      </c>
      <c r="I20" s="454">
        <f t="shared" si="1"/>
        <v>0</v>
      </c>
      <c r="J20" s="455">
        <f t="shared" si="2"/>
        <v>0</v>
      </c>
      <c r="K20" s="453">
        <f t="shared" si="3"/>
        <v>0</v>
      </c>
      <c r="L20" s="456"/>
      <c r="M20" s="457"/>
    </row>
    <row r="21" spans="1:13" s="403" customFormat="1" ht="24">
      <c r="A21" s="450"/>
      <c r="B21" s="451" t="s">
        <v>395</v>
      </c>
      <c r="C21" s="435" t="s">
        <v>119</v>
      </c>
      <c r="D21" s="436" t="s">
        <v>96</v>
      </c>
      <c r="E21" s="437">
        <v>350</v>
      </c>
      <c r="F21" s="437"/>
      <c r="G21" s="452"/>
      <c r="H21" s="453">
        <f t="shared" si="0"/>
        <v>0</v>
      </c>
      <c r="I21" s="454">
        <f t="shared" si="1"/>
        <v>0</v>
      </c>
      <c r="J21" s="455">
        <f t="shared" si="2"/>
        <v>0</v>
      </c>
      <c r="K21" s="453">
        <f t="shared" si="3"/>
        <v>0</v>
      </c>
      <c r="L21" s="456"/>
      <c r="M21" s="457"/>
    </row>
    <row r="22" spans="1:13" s="403" customFormat="1" ht="24">
      <c r="A22" s="450"/>
      <c r="B22" s="451" t="s">
        <v>396</v>
      </c>
      <c r="C22" s="435" t="s">
        <v>120</v>
      </c>
      <c r="D22" s="436" t="s">
        <v>89</v>
      </c>
      <c r="E22" s="437">
        <v>7</v>
      </c>
      <c r="F22" s="437"/>
      <c r="G22" s="452"/>
      <c r="H22" s="453">
        <f t="shared" si="0"/>
        <v>0</v>
      </c>
      <c r="I22" s="454">
        <f t="shared" si="1"/>
        <v>0</v>
      </c>
      <c r="J22" s="455">
        <f t="shared" si="2"/>
        <v>0</v>
      </c>
      <c r="K22" s="453">
        <f t="shared" si="3"/>
        <v>0</v>
      </c>
      <c r="L22" s="456"/>
      <c r="M22" s="457"/>
    </row>
    <row r="23" spans="1:13" s="403" customFormat="1" ht="15">
      <c r="A23" s="450"/>
      <c r="B23" s="451" t="s">
        <v>397</v>
      </c>
      <c r="C23" s="435" t="s">
        <v>121</v>
      </c>
      <c r="D23" s="436" t="s">
        <v>89</v>
      </c>
      <c r="E23" s="437">
        <v>7</v>
      </c>
      <c r="F23" s="437"/>
      <c r="G23" s="452"/>
      <c r="H23" s="453">
        <f t="shared" si="0"/>
        <v>0</v>
      </c>
      <c r="I23" s="454">
        <f t="shared" si="1"/>
        <v>0</v>
      </c>
      <c r="J23" s="455">
        <f t="shared" si="2"/>
        <v>0</v>
      </c>
      <c r="K23" s="453">
        <f t="shared" si="3"/>
        <v>0</v>
      </c>
      <c r="L23" s="456"/>
      <c r="M23" s="457"/>
    </row>
    <row r="24" spans="1:13" s="403" customFormat="1" ht="15">
      <c r="A24" s="450"/>
      <c r="B24" s="451" t="s">
        <v>398</v>
      </c>
      <c r="C24" s="435" t="s">
        <v>122</v>
      </c>
      <c r="D24" s="436" t="s">
        <v>96</v>
      </c>
      <c r="E24" s="437">
        <v>14</v>
      </c>
      <c r="F24" s="437"/>
      <c r="G24" s="452"/>
      <c r="H24" s="453">
        <f t="shared" si="0"/>
        <v>0</v>
      </c>
      <c r="I24" s="454">
        <f t="shared" si="1"/>
        <v>0</v>
      </c>
      <c r="J24" s="455">
        <f t="shared" si="2"/>
        <v>0</v>
      </c>
      <c r="K24" s="453">
        <f t="shared" si="3"/>
        <v>0</v>
      </c>
      <c r="L24" s="456"/>
      <c r="M24" s="457"/>
    </row>
    <row r="25" spans="1:13" s="403" customFormat="1" ht="15">
      <c r="A25" s="450"/>
      <c r="B25" s="451" t="s">
        <v>399</v>
      </c>
      <c r="C25" s="435" t="s">
        <v>123</v>
      </c>
      <c r="D25" s="436" t="s">
        <v>96</v>
      </c>
      <c r="E25" s="437">
        <v>14</v>
      </c>
      <c r="F25" s="437"/>
      <c r="G25" s="452"/>
      <c r="H25" s="453">
        <f t="shared" si="0"/>
        <v>0</v>
      </c>
      <c r="I25" s="454">
        <f t="shared" si="1"/>
        <v>0</v>
      </c>
      <c r="J25" s="455">
        <f t="shared" si="2"/>
        <v>0</v>
      </c>
      <c r="K25" s="453">
        <f t="shared" si="3"/>
        <v>0</v>
      </c>
      <c r="L25" s="456"/>
      <c r="M25" s="457"/>
    </row>
    <row r="26" spans="1:13" s="403" customFormat="1" ht="15">
      <c r="A26" s="450"/>
      <c r="B26" s="451" t="s">
        <v>400</v>
      </c>
      <c r="C26" s="435" t="s">
        <v>124</v>
      </c>
      <c r="D26" s="436" t="s">
        <v>96</v>
      </c>
      <c r="E26" s="437">
        <v>14</v>
      </c>
      <c r="F26" s="437"/>
      <c r="G26" s="452"/>
      <c r="H26" s="453">
        <f t="shared" si="0"/>
        <v>0</v>
      </c>
      <c r="I26" s="454">
        <f t="shared" si="1"/>
        <v>0</v>
      </c>
      <c r="J26" s="455">
        <f t="shared" si="2"/>
        <v>0</v>
      </c>
      <c r="K26" s="453">
        <f t="shared" si="3"/>
        <v>0</v>
      </c>
      <c r="L26" s="456"/>
      <c r="M26" s="457"/>
    </row>
    <row r="27" spans="1:13" s="403" customFormat="1" ht="15">
      <c r="A27" s="450"/>
      <c r="B27" s="451" t="s">
        <v>401</v>
      </c>
      <c r="C27" s="435" t="s">
        <v>125</v>
      </c>
      <c r="D27" s="436" t="s">
        <v>96</v>
      </c>
      <c r="E27" s="437">
        <v>10</v>
      </c>
      <c r="F27" s="437"/>
      <c r="G27" s="452"/>
      <c r="H27" s="453">
        <f t="shared" si="0"/>
        <v>0</v>
      </c>
      <c r="I27" s="454">
        <f t="shared" si="1"/>
        <v>0</v>
      </c>
      <c r="J27" s="455">
        <f t="shared" si="2"/>
        <v>0</v>
      </c>
      <c r="K27" s="453">
        <f t="shared" si="3"/>
        <v>0</v>
      </c>
      <c r="L27" s="456"/>
      <c r="M27" s="457"/>
    </row>
    <row r="28" spans="1:13" s="403" customFormat="1" ht="24">
      <c r="A28" s="445"/>
      <c r="B28" s="451" t="s">
        <v>402</v>
      </c>
      <c r="C28" s="435" t="s">
        <v>126</v>
      </c>
      <c r="D28" s="436" t="s">
        <v>89</v>
      </c>
      <c r="E28" s="437">
        <v>7</v>
      </c>
      <c r="F28" s="437"/>
      <c r="G28" s="452"/>
      <c r="H28" s="453">
        <f t="shared" si="0"/>
        <v>0</v>
      </c>
      <c r="I28" s="454">
        <f t="shared" si="1"/>
        <v>0</v>
      </c>
      <c r="J28" s="455">
        <f t="shared" si="2"/>
        <v>0</v>
      </c>
      <c r="K28" s="453">
        <f t="shared" si="3"/>
        <v>0</v>
      </c>
      <c r="L28" s="456"/>
      <c r="M28" s="457"/>
    </row>
    <row r="29" spans="1:13" s="403" customFormat="1" ht="15">
      <c r="A29" s="450"/>
      <c r="B29" s="451" t="s">
        <v>403</v>
      </c>
      <c r="C29" s="435" t="s">
        <v>127</v>
      </c>
      <c r="D29" s="436" t="s">
        <v>89</v>
      </c>
      <c r="E29" s="437">
        <v>7</v>
      </c>
      <c r="F29" s="437"/>
      <c r="G29" s="452"/>
      <c r="H29" s="453">
        <f t="shared" si="0"/>
        <v>0</v>
      </c>
      <c r="I29" s="454">
        <f t="shared" si="1"/>
        <v>0</v>
      </c>
      <c r="J29" s="455">
        <f t="shared" si="2"/>
        <v>0</v>
      </c>
      <c r="K29" s="453">
        <f t="shared" si="3"/>
        <v>0</v>
      </c>
      <c r="L29" s="456"/>
      <c r="M29" s="457"/>
    </row>
    <row r="30" spans="1:13" s="403" customFormat="1" ht="15">
      <c r="A30" s="450"/>
      <c r="B30" s="451" t="s">
        <v>404</v>
      </c>
      <c r="C30" s="435" t="s">
        <v>128</v>
      </c>
      <c r="D30" s="436" t="s">
        <v>96</v>
      </c>
      <c r="E30" s="437">
        <v>1</v>
      </c>
      <c r="F30" s="437"/>
      <c r="G30" s="452"/>
      <c r="H30" s="453">
        <f t="shared" si="0"/>
        <v>0</v>
      </c>
      <c r="I30" s="454">
        <f t="shared" si="1"/>
        <v>0</v>
      </c>
      <c r="J30" s="455">
        <f t="shared" si="2"/>
        <v>0</v>
      </c>
      <c r="K30" s="453">
        <f t="shared" si="3"/>
        <v>0</v>
      </c>
      <c r="L30" s="456"/>
      <c r="M30" s="457"/>
    </row>
    <row r="31" spans="1:13" s="403" customFormat="1" ht="36">
      <c r="A31" s="450"/>
      <c r="B31" s="451" t="s">
        <v>405</v>
      </c>
      <c r="C31" s="435" t="s">
        <v>129</v>
      </c>
      <c r="D31" s="436" t="s">
        <v>96</v>
      </c>
      <c r="E31" s="437">
        <v>1</v>
      </c>
      <c r="F31" s="437"/>
      <c r="G31" s="452"/>
      <c r="H31" s="453">
        <f t="shared" si="0"/>
        <v>0</v>
      </c>
      <c r="I31" s="454">
        <f t="shared" si="1"/>
        <v>0</v>
      </c>
      <c r="J31" s="455">
        <f t="shared" si="2"/>
        <v>0</v>
      </c>
      <c r="K31" s="453">
        <f t="shared" si="3"/>
        <v>0</v>
      </c>
      <c r="L31" s="456"/>
      <c r="M31" s="457"/>
    </row>
    <row r="32" spans="1:13" s="403" customFormat="1" ht="15.75" thickBot="1">
      <c r="A32" s="450"/>
      <c r="B32" s="451" t="s">
        <v>406</v>
      </c>
      <c r="C32" s="435" t="s">
        <v>95</v>
      </c>
      <c r="D32" s="436" t="s">
        <v>92</v>
      </c>
      <c r="E32" s="458"/>
      <c r="F32" s="437"/>
      <c r="G32" s="452"/>
      <c r="H32" s="453">
        <f t="shared" si="0"/>
        <v>0</v>
      </c>
      <c r="I32" s="454">
        <f t="shared" si="1"/>
        <v>0</v>
      </c>
      <c r="J32" s="455">
        <f t="shared" si="2"/>
        <v>0</v>
      </c>
      <c r="K32" s="453">
        <f t="shared" si="3"/>
        <v>0</v>
      </c>
      <c r="L32" s="456"/>
      <c r="M32" s="457"/>
    </row>
    <row r="33" spans="1:13" s="403" customFormat="1" ht="15.75" thickBot="1">
      <c r="A33" s="459"/>
      <c r="B33" s="425">
        <v>3</v>
      </c>
      <c r="C33" s="230" t="s">
        <v>97</v>
      </c>
      <c r="D33" s="231"/>
      <c r="E33" s="460"/>
      <c r="F33" s="461"/>
      <c r="G33" s="430"/>
      <c r="H33" s="430">
        <f>SUBTOTAL(9,H37:H37)</f>
        <v>0</v>
      </c>
      <c r="I33" s="442"/>
      <c r="J33" s="462"/>
      <c r="K33" s="442">
        <f>SUBTOTAL(9,K37:K37)</f>
        <v>0</v>
      </c>
      <c r="L33" s="442"/>
      <c r="M33" s="444"/>
    </row>
    <row r="34" spans="1:13" s="403" customFormat="1" ht="15">
      <c r="A34" s="450"/>
      <c r="B34" s="451" t="s">
        <v>407</v>
      </c>
      <c r="C34" s="435" t="s">
        <v>106</v>
      </c>
      <c r="D34" s="436" t="s">
        <v>107</v>
      </c>
      <c r="E34" s="437">
        <v>4</v>
      </c>
      <c r="F34" s="437"/>
      <c r="G34" s="452"/>
      <c r="H34" s="453">
        <f>SUM(F34:G34)</f>
        <v>0</v>
      </c>
      <c r="I34" s="454">
        <f>IF(F34&gt;0,(PRODUCT(E34,F34)),)</f>
        <v>0</v>
      </c>
      <c r="J34" s="455">
        <f>IF(G34&gt;0,(PRODUCT(E34,G34)),)</f>
        <v>0</v>
      </c>
      <c r="K34" s="453">
        <f>SUM(I34:J34)</f>
        <v>0</v>
      </c>
      <c r="L34" s="456"/>
      <c r="M34" s="457"/>
    </row>
    <row r="35" spans="1:13" s="403" customFormat="1" ht="15">
      <c r="A35" s="450"/>
      <c r="B35" s="451" t="s">
        <v>408</v>
      </c>
      <c r="C35" s="435" t="s">
        <v>108</v>
      </c>
      <c r="D35" s="436" t="s">
        <v>107</v>
      </c>
      <c r="E35" s="437">
        <v>2</v>
      </c>
      <c r="F35" s="437"/>
      <c r="G35" s="452"/>
      <c r="H35" s="453">
        <f>SUM(F35:G35)</f>
        <v>0</v>
      </c>
      <c r="I35" s="454">
        <f>IF(F35&gt;0,(PRODUCT(E35,F35)),)</f>
        <v>0</v>
      </c>
      <c r="J35" s="455">
        <f>IF(G35&gt;0,(PRODUCT(E35,G35)),)</f>
        <v>0</v>
      </c>
      <c r="K35" s="453">
        <f>SUM(I35:J35)</f>
        <v>0</v>
      </c>
      <c r="L35" s="456"/>
      <c r="M35" s="457"/>
    </row>
    <row r="36" spans="1:13" s="403" customFormat="1" ht="15">
      <c r="A36" s="450"/>
      <c r="B36" s="451" t="s">
        <v>409</v>
      </c>
      <c r="C36" s="435" t="s">
        <v>109</v>
      </c>
      <c r="D36" s="436" t="s">
        <v>107</v>
      </c>
      <c r="E36" s="437">
        <v>16</v>
      </c>
      <c r="F36" s="437"/>
      <c r="G36" s="452"/>
      <c r="H36" s="453">
        <f>SUM(F36:G36)</f>
        <v>0</v>
      </c>
      <c r="I36" s="454">
        <f>IF(F36&gt;0,(PRODUCT(E36,F36)),)</f>
        <v>0</v>
      </c>
      <c r="J36" s="455">
        <f>IF(G36&gt;0,(PRODUCT(E36,G36)),)</f>
        <v>0</v>
      </c>
      <c r="K36" s="453">
        <f>SUM(I36:J36)</f>
        <v>0</v>
      </c>
      <c r="L36" s="456"/>
      <c r="M36" s="457"/>
    </row>
    <row r="37" spans="1:13" s="403" customFormat="1" ht="15.75" thickBot="1">
      <c r="A37" s="450"/>
      <c r="B37" s="451" t="s">
        <v>410</v>
      </c>
      <c r="C37" s="435" t="s">
        <v>110</v>
      </c>
      <c r="D37" s="436" t="s">
        <v>107</v>
      </c>
      <c r="E37" s="437">
        <v>3</v>
      </c>
      <c r="F37" s="437"/>
      <c r="G37" s="452"/>
      <c r="H37" s="453">
        <f>SUM(F37:G37)</f>
        <v>0</v>
      </c>
      <c r="I37" s="454">
        <f>IF(F37&gt;0,(PRODUCT(E37,F37)),)</f>
        <v>0</v>
      </c>
      <c r="J37" s="455">
        <f>IF(G37&gt;0,(PRODUCT(E37,G37)),)</f>
        <v>0</v>
      </c>
      <c r="K37" s="453">
        <f>SUM(I37:J37)</f>
        <v>0</v>
      </c>
      <c r="L37" s="456"/>
      <c r="M37" s="457"/>
    </row>
    <row r="38" spans="1:13" s="403" customFormat="1" ht="15.75" thickBot="1">
      <c r="A38" s="459"/>
      <c r="B38" s="425">
        <v>4</v>
      </c>
      <c r="C38" s="230" t="s">
        <v>94</v>
      </c>
      <c r="D38" s="231"/>
      <c r="E38" s="460"/>
      <c r="F38" s="461"/>
      <c r="G38" s="430"/>
      <c r="H38" s="430">
        <f>SUBTOTAL(9,H39:H39)</f>
        <v>0</v>
      </c>
      <c r="I38" s="442"/>
      <c r="J38" s="462"/>
      <c r="K38" s="442">
        <f>SUBTOTAL(9,K39:K39)</f>
        <v>0</v>
      </c>
      <c r="L38" s="442"/>
      <c r="M38" s="444"/>
    </row>
    <row r="39" spans="1:13" s="403" customFormat="1" ht="15.75" thickBot="1">
      <c r="A39" s="450"/>
      <c r="B39" s="463"/>
      <c r="C39" s="464" t="s">
        <v>386</v>
      </c>
      <c r="D39" s="465"/>
      <c r="E39" s="466"/>
      <c r="F39" s="467"/>
      <c r="G39" s="447"/>
      <c r="H39" s="438">
        <f>SUM(F39:G39)</f>
        <v>0</v>
      </c>
      <c r="I39" s="438">
        <f>IF(F39&gt;0,(PRODUCT(E39,F39)),)</f>
        <v>0</v>
      </c>
      <c r="J39" s="438">
        <f>IF(G39&gt;0,(PRODUCT(E39,G39)),)</f>
        <v>0</v>
      </c>
      <c r="K39" s="439">
        <f>SUM(I39:J39)</f>
        <v>0</v>
      </c>
      <c r="L39" s="468"/>
      <c r="M39" s="449"/>
    </row>
    <row r="40" spans="1:13" ht="15.75" thickBot="1">
      <c r="A40" s="459"/>
      <c r="B40" s="425">
        <v>5</v>
      </c>
      <c r="C40" s="230" t="s">
        <v>90</v>
      </c>
      <c r="D40" s="231"/>
      <c r="E40" s="460"/>
      <c r="F40" s="461"/>
      <c r="G40" s="430"/>
      <c r="H40" s="430">
        <f>SUBTOTAL(9,H45:H54)</f>
        <v>0</v>
      </c>
      <c r="I40" s="442"/>
      <c r="J40" s="462"/>
      <c r="K40" s="442">
        <f>SUBTOTAL(9,K45:K54)</f>
        <v>0</v>
      </c>
      <c r="L40" s="442"/>
      <c r="M40" s="444"/>
    </row>
    <row r="41" spans="1:13" ht="15">
      <c r="A41" s="450"/>
      <c r="B41" s="451" t="s">
        <v>411</v>
      </c>
      <c r="C41" s="436" t="s">
        <v>130</v>
      </c>
      <c r="D41" s="436" t="s">
        <v>93</v>
      </c>
      <c r="E41" s="437">
        <v>0.01</v>
      </c>
      <c r="F41" s="437"/>
      <c r="G41" s="452"/>
      <c r="H41" s="453">
        <f>SUM(F41:G41)</f>
        <v>0</v>
      </c>
      <c r="I41" s="454">
        <f>IF(F41&gt;0,(PRODUCT(E41,F41)),)</f>
        <v>0</v>
      </c>
      <c r="J41" s="455">
        <f>IF(G41&gt;0,(PRODUCT(E41,G41)),)</f>
        <v>0</v>
      </c>
      <c r="K41" s="453">
        <f>SUM(I41:J41)</f>
        <v>0</v>
      </c>
      <c r="L41" s="456"/>
      <c r="M41" s="457"/>
    </row>
    <row r="42" spans="1:13" ht="24">
      <c r="A42" s="450"/>
      <c r="B42" s="451" t="s">
        <v>412</v>
      </c>
      <c r="C42" s="435" t="s">
        <v>131</v>
      </c>
      <c r="D42" s="436" t="s">
        <v>89</v>
      </c>
      <c r="E42" s="437">
        <v>7</v>
      </c>
      <c r="F42" s="437"/>
      <c r="G42" s="452"/>
      <c r="H42" s="453">
        <f>SUM(F42:G42)</f>
        <v>0</v>
      </c>
      <c r="I42" s="454">
        <f>IF(F42&gt;0,(PRODUCT(E42,F42)),)</f>
        <v>0</v>
      </c>
      <c r="J42" s="455">
        <f>IF(G42&gt;0,(PRODUCT(E42,G42)),)</f>
        <v>0</v>
      </c>
      <c r="K42" s="453">
        <f>SUM(I42:J42)</f>
        <v>0</v>
      </c>
      <c r="L42" s="456"/>
      <c r="M42" s="457"/>
    </row>
    <row r="43" spans="1:13" ht="24">
      <c r="A43" s="450"/>
      <c r="B43" s="451" t="s">
        <v>413</v>
      </c>
      <c r="C43" s="435" t="s">
        <v>132</v>
      </c>
      <c r="D43" s="436" t="s">
        <v>89</v>
      </c>
      <c r="E43" s="437">
        <v>7</v>
      </c>
      <c r="F43" s="437"/>
      <c r="G43" s="452"/>
      <c r="H43" s="453">
        <f>SUM(F43:G43)</f>
        <v>0</v>
      </c>
      <c r="I43" s="454">
        <f>IF(F43&gt;0,(PRODUCT(E43,F43)),)</f>
        <v>0</v>
      </c>
      <c r="J43" s="455">
        <f>IF(G43&gt;0,(PRODUCT(E43,G43)),)</f>
        <v>0</v>
      </c>
      <c r="K43" s="453">
        <f>SUM(I43:J43)</f>
        <v>0</v>
      </c>
      <c r="L43" s="456"/>
      <c r="M43" s="457"/>
    </row>
    <row r="44" spans="1:13" ht="15">
      <c r="A44" s="450"/>
      <c r="B44" s="451" t="s">
        <v>414</v>
      </c>
      <c r="C44" s="436" t="s">
        <v>133</v>
      </c>
      <c r="D44" s="436" t="s">
        <v>89</v>
      </c>
      <c r="E44" s="437">
        <v>7</v>
      </c>
      <c r="F44" s="437"/>
      <c r="G44" s="452"/>
      <c r="H44" s="453">
        <f>SUM(F44:G44)</f>
        <v>0</v>
      </c>
      <c r="I44" s="454">
        <f>IF(F44&gt;0,(PRODUCT(E44,F44)),)</f>
        <v>0</v>
      </c>
      <c r="J44" s="455">
        <f>IF(G44&gt;0,(PRODUCT(E44,G44)),)</f>
        <v>0</v>
      </c>
      <c r="K44" s="453">
        <f>SUM(I44:J44)</f>
        <v>0</v>
      </c>
      <c r="L44" s="456"/>
      <c r="M44" s="457"/>
    </row>
    <row r="45" spans="1:13" ht="24.75" thickBot="1">
      <c r="A45" s="450"/>
      <c r="B45" s="451" t="s">
        <v>415</v>
      </c>
      <c r="C45" s="435" t="s">
        <v>134</v>
      </c>
      <c r="D45" s="436" t="s">
        <v>89</v>
      </c>
      <c r="E45" s="437">
        <v>7</v>
      </c>
      <c r="F45" s="437"/>
      <c r="G45" s="452"/>
      <c r="H45" s="453">
        <f>SUM(F45:G45)</f>
        <v>0</v>
      </c>
      <c r="I45" s="454">
        <f>IF(F45&gt;0,(PRODUCT(E45,F45)),)</f>
        <v>0</v>
      </c>
      <c r="J45" s="455">
        <f>IF(G45&gt;0,(PRODUCT(E45,G45)),)</f>
        <v>0</v>
      </c>
      <c r="K45" s="453">
        <f>SUM(I45:J45)</f>
        <v>0</v>
      </c>
      <c r="L45" s="456"/>
      <c r="M45" s="457"/>
    </row>
    <row r="46" spans="1:13" ht="15.75" thickBot="1">
      <c r="A46" s="459"/>
      <c r="B46" s="425">
        <v>6</v>
      </c>
      <c r="C46" s="230" t="s">
        <v>66</v>
      </c>
      <c r="D46" s="231"/>
      <c r="E46" s="460"/>
      <c r="F46" s="461"/>
      <c r="G46" s="430"/>
      <c r="H46" s="430">
        <f>SUBTOTAL(9,H47:H61)</f>
        <v>0</v>
      </c>
      <c r="I46" s="442"/>
      <c r="J46" s="462"/>
      <c r="K46" s="442">
        <f>SUBTOTAL(9,K47:K61)</f>
        <v>0</v>
      </c>
      <c r="L46" s="442"/>
      <c r="M46" s="444"/>
    </row>
    <row r="47" spans="1:13" ht="15">
      <c r="A47" s="470"/>
      <c r="B47" s="434" t="s">
        <v>416</v>
      </c>
      <c r="C47" s="435" t="s">
        <v>417</v>
      </c>
      <c r="D47" s="471" t="s">
        <v>418</v>
      </c>
      <c r="E47" s="472">
        <v>1</v>
      </c>
      <c r="F47" s="473"/>
      <c r="G47" s="447"/>
      <c r="H47" s="438">
        <f>SUM(F47:G47)</f>
        <v>0</v>
      </c>
      <c r="I47" s="438">
        <f>IF(F47&gt;0,(PRODUCT(E47,F47)),)</f>
        <v>0</v>
      </c>
      <c r="J47" s="438">
        <f>IF(G47&gt;0,(PRODUCT(E47,G47)),)</f>
        <v>0</v>
      </c>
      <c r="K47" s="439">
        <f>SUM(I47:J47)</f>
        <v>0</v>
      </c>
      <c r="L47" s="448"/>
      <c r="M47" s="449"/>
    </row>
    <row r="48" spans="1:13" ht="15">
      <c r="A48" s="445"/>
      <c r="B48" s="463" t="s">
        <v>419</v>
      </c>
      <c r="C48" s="435" t="s">
        <v>420</v>
      </c>
      <c r="D48" s="474" t="s">
        <v>418</v>
      </c>
      <c r="E48" s="475">
        <v>1</v>
      </c>
      <c r="F48" s="476"/>
      <c r="G48" s="452"/>
      <c r="H48" s="453">
        <f aca="true" t="shared" si="4" ref="H48:H53">SUM(F48:G48)</f>
        <v>0</v>
      </c>
      <c r="I48" s="454">
        <f aca="true" t="shared" si="5" ref="I48:I53">IF(F48&gt;0,(PRODUCT(E48,F48)),)</f>
        <v>0</v>
      </c>
      <c r="J48" s="455">
        <f aca="true" t="shared" si="6" ref="J48:J53">IF(G48&gt;0,(PRODUCT(E48,G48)),)</f>
        <v>0</v>
      </c>
      <c r="K48" s="453">
        <f aca="true" t="shared" si="7" ref="K48:K53">SUM(I48:J48)</f>
        <v>0</v>
      </c>
      <c r="L48" s="456"/>
      <c r="M48" s="457"/>
    </row>
    <row r="49" spans="1:13" ht="15">
      <c r="A49" s="445"/>
      <c r="B49" s="463" t="s">
        <v>421</v>
      </c>
      <c r="C49" s="435" t="s">
        <v>422</v>
      </c>
      <c r="D49" s="474" t="s">
        <v>418</v>
      </c>
      <c r="E49" s="475">
        <v>1</v>
      </c>
      <c r="F49" s="476"/>
      <c r="G49" s="452"/>
      <c r="H49" s="453">
        <f t="shared" si="4"/>
        <v>0</v>
      </c>
      <c r="I49" s="454">
        <f t="shared" si="5"/>
        <v>0</v>
      </c>
      <c r="J49" s="455">
        <f t="shared" si="6"/>
        <v>0</v>
      </c>
      <c r="K49" s="453">
        <f t="shared" si="7"/>
        <v>0</v>
      </c>
      <c r="L49" s="456"/>
      <c r="M49" s="457"/>
    </row>
    <row r="50" spans="1:13" ht="15">
      <c r="A50" s="445"/>
      <c r="B50" s="463" t="s">
        <v>423</v>
      </c>
      <c r="C50" s="435" t="s">
        <v>424</v>
      </c>
      <c r="D50" s="477" t="s">
        <v>418</v>
      </c>
      <c r="E50" s="475">
        <v>1</v>
      </c>
      <c r="F50" s="476"/>
      <c r="G50" s="452"/>
      <c r="H50" s="453">
        <f t="shared" si="4"/>
        <v>0</v>
      </c>
      <c r="I50" s="454">
        <f t="shared" si="5"/>
        <v>0</v>
      </c>
      <c r="J50" s="455">
        <f t="shared" si="6"/>
        <v>0</v>
      </c>
      <c r="K50" s="453">
        <f t="shared" si="7"/>
        <v>0</v>
      </c>
      <c r="L50" s="456"/>
      <c r="M50" s="457"/>
    </row>
    <row r="51" spans="1:13" ht="15">
      <c r="A51" s="445"/>
      <c r="B51" s="463" t="s">
        <v>425</v>
      </c>
      <c r="C51" s="435" t="s">
        <v>426</v>
      </c>
      <c r="D51" s="477" t="s">
        <v>418</v>
      </c>
      <c r="E51" s="475">
        <v>1</v>
      </c>
      <c r="F51" s="476"/>
      <c r="G51" s="452"/>
      <c r="H51" s="453">
        <f t="shared" si="4"/>
        <v>0</v>
      </c>
      <c r="I51" s="454">
        <f t="shared" si="5"/>
        <v>0</v>
      </c>
      <c r="J51" s="455">
        <f t="shared" si="6"/>
        <v>0</v>
      </c>
      <c r="K51" s="453">
        <f t="shared" si="7"/>
        <v>0</v>
      </c>
      <c r="L51" s="456"/>
      <c r="M51" s="457"/>
    </row>
    <row r="52" spans="1:13" ht="15">
      <c r="A52" s="445"/>
      <c r="B52" s="463" t="s">
        <v>427</v>
      </c>
      <c r="C52" s="435" t="s">
        <v>428</v>
      </c>
      <c r="D52" s="477" t="s">
        <v>418</v>
      </c>
      <c r="E52" s="475">
        <v>1</v>
      </c>
      <c r="F52" s="476"/>
      <c r="G52" s="452"/>
      <c r="H52" s="453">
        <f t="shared" si="4"/>
        <v>0</v>
      </c>
      <c r="I52" s="454">
        <f t="shared" si="5"/>
        <v>0</v>
      </c>
      <c r="J52" s="455">
        <f t="shared" si="6"/>
        <v>0</v>
      </c>
      <c r="K52" s="453">
        <f t="shared" si="7"/>
        <v>0</v>
      </c>
      <c r="L52" s="456"/>
      <c r="M52" s="457"/>
    </row>
    <row r="53" spans="1:13" ht="15">
      <c r="A53" s="445"/>
      <c r="B53" s="463" t="s">
        <v>429</v>
      </c>
      <c r="C53" s="435" t="s">
        <v>99</v>
      </c>
      <c r="D53" s="477" t="s">
        <v>418</v>
      </c>
      <c r="E53" s="475">
        <v>1</v>
      </c>
      <c r="F53" s="476"/>
      <c r="G53" s="452"/>
      <c r="H53" s="453">
        <f t="shared" si="4"/>
        <v>0</v>
      </c>
      <c r="I53" s="454">
        <f t="shared" si="5"/>
        <v>0</v>
      </c>
      <c r="J53" s="455">
        <f t="shared" si="6"/>
        <v>0</v>
      </c>
      <c r="K53" s="453">
        <f t="shared" si="7"/>
        <v>0</v>
      </c>
      <c r="L53" s="456"/>
      <c r="M53" s="457"/>
    </row>
    <row r="54" spans="1:13" ht="15.75" thickBot="1">
      <c r="A54" s="478"/>
      <c r="B54" s="479"/>
      <c r="C54" s="480"/>
      <c r="D54" s="479"/>
      <c r="E54" s="481"/>
      <c r="F54" s="482"/>
      <c r="G54" s="483"/>
      <c r="H54" s="483"/>
      <c r="I54" s="484"/>
      <c r="J54" s="483"/>
      <c r="K54" s="485"/>
      <c r="L54" s="486"/>
      <c r="M54" s="48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&amp;RPříloha č. 9 ZD - Výkaz výměr
„16-063 Heřmanův Městec – TZH strojovny skladů, rekonstrukce potrubích rozvodů“</oddHeader>
    <oddFooter>&amp;RStrana &amp;P (&amp;N)</oddFooter>
  </headerFooter>
  <rowBreaks count="2" manualBreakCount="2">
    <brk id="32" max="16383" man="1"/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115" zoomScaleNormal="115" zoomScaleSheetLayoutView="85" workbookViewId="0" topLeftCell="A19">
      <selection activeCell="J13" sqref="J13"/>
    </sheetView>
  </sheetViews>
  <sheetFormatPr defaultColWidth="9.00390625" defaultRowHeight="15"/>
  <cols>
    <col min="1" max="1" width="6.00390625" style="274" customWidth="1"/>
    <col min="2" max="2" width="12.8515625" style="275" customWidth="1"/>
    <col min="3" max="3" width="65.8515625" style="275" customWidth="1"/>
    <col min="4" max="4" width="5.28125" style="276" customWidth="1"/>
    <col min="5" max="5" width="11.57421875" style="277" customWidth="1"/>
    <col min="6" max="6" width="11.00390625" style="278" customWidth="1"/>
    <col min="7" max="7" width="12.00390625" style="278" customWidth="1"/>
    <col min="8" max="13" width="11.8515625" style="279" customWidth="1"/>
    <col min="14" max="16384" width="9.00390625" style="273" customWidth="1"/>
  </cols>
  <sheetData>
    <row r="1" spans="1:16" s="3" customFormat="1" ht="18">
      <c r="A1" s="1" t="s">
        <v>135</v>
      </c>
      <c r="B1" s="4"/>
      <c r="C1" s="1"/>
      <c r="D1" s="281"/>
      <c r="E1" s="282"/>
      <c r="F1" s="283"/>
      <c r="G1" s="283"/>
      <c r="H1" s="4"/>
      <c r="I1" s="283"/>
      <c r="J1" s="283"/>
      <c r="K1" s="4"/>
      <c r="L1" s="284"/>
      <c r="M1" s="282"/>
      <c r="N1" s="285"/>
      <c r="O1" s="285"/>
      <c r="P1" s="285"/>
    </row>
    <row r="2" spans="1:13" s="154" customFormat="1" ht="15">
      <c r="A2" s="150" t="s">
        <v>1</v>
      </c>
      <c r="B2" s="150"/>
      <c r="C2" s="155" t="s">
        <v>234</v>
      </c>
      <c r="D2" s="151"/>
      <c r="E2" s="152"/>
      <c r="F2" s="153"/>
      <c r="G2" s="153"/>
      <c r="H2" s="150"/>
      <c r="I2" s="150"/>
      <c r="J2" s="150"/>
      <c r="K2" s="150"/>
      <c r="L2" s="150"/>
      <c r="M2" s="150"/>
    </row>
    <row r="3" spans="1:13" s="154" customFormat="1" ht="15">
      <c r="A3" s="150" t="s">
        <v>136</v>
      </c>
      <c r="B3" s="150"/>
      <c r="C3" s="155" t="s">
        <v>235</v>
      </c>
      <c r="D3" s="151"/>
      <c r="E3" s="152"/>
      <c r="F3" s="153"/>
      <c r="G3" s="153" t="s">
        <v>2</v>
      </c>
      <c r="H3" s="155" t="s">
        <v>137</v>
      </c>
      <c r="I3" s="150"/>
      <c r="J3" s="155"/>
      <c r="K3" s="155"/>
      <c r="L3" s="150"/>
      <c r="M3" s="150"/>
    </row>
    <row r="4" spans="1:13" s="154" customFormat="1" ht="15">
      <c r="A4" s="150" t="s">
        <v>138</v>
      </c>
      <c r="B4" s="150"/>
      <c r="C4" s="155" t="s">
        <v>232</v>
      </c>
      <c r="D4" s="151"/>
      <c r="E4" s="152"/>
      <c r="F4" s="153"/>
      <c r="G4" s="153" t="s">
        <v>3</v>
      </c>
      <c r="H4" s="155" t="s">
        <v>37</v>
      </c>
      <c r="I4" s="150"/>
      <c r="J4" s="155"/>
      <c r="K4" s="155"/>
      <c r="L4" s="150"/>
      <c r="M4" s="150"/>
    </row>
    <row r="5" spans="1:13" s="154" customFormat="1" ht="15">
      <c r="A5" s="156" t="s">
        <v>139</v>
      </c>
      <c r="B5" s="157"/>
      <c r="C5" s="155" t="s">
        <v>233</v>
      </c>
      <c r="D5" s="151"/>
      <c r="E5" s="152"/>
      <c r="F5" s="153"/>
      <c r="G5" s="153"/>
      <c r="H5" s="150"/>
      <c r="I5" s="150"/>
      <c r="J5" s="150"/>
      <c r="K5" s="150"/>
      <c r="L5" s="150"/>
      <c r="M5" s="150"/>
    </row>
    <row r="6" spans="1:13" s="154" customFormat="1" ht="22.5">
      <c r="A6" s="158" t="s">
        <v>140</v>
      </c>
      <c r="B6" s="159" t="s">
        <v>141</v>
      </c>
      <c r="C6" s="159" t="s">
        <v>5</v>
      </c>
      <c r="D6" s="159" t="s">
        <v>142</v>
      </c>
      <c r="E6" s="160" t="s">
        <v>143</v>
      </c>
      <c r="F6" s="161" t="s">
        <v>144</v>
      </c>
      <c r="G6" s="161" t="s">
        <v>145</v>
      </c>
      <c r="H6" s="159" t="s">
        <v>146</v>
      </c>
      <c r="I6" s="161" t="s">
        <v>147</v>
      </c>
      <c r="J6" s="161" t="s">
        <v>148</v>
      </c>
      <c r="K6" s="159" t="s">
        <v>91</v>
      </c>
      <c r="L6" s="159" t="s">
        <v>149</v>
      </c>
      <c r="M6" s="159" t="s">
        <v>150</v>
      </c>
    </row>
    <row r="7" spans="1:13" s="154" customFormat="1" ht="15">
      <c r="A7" s="162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162">
        <v>7</v>
      </c>
      <c r="H7" s="162">
        <v>8</v>
      </c>
      <c r="I7" s="162">
        <v>9</v>
      </c>
      <c r="J7" s="162">
        <v>10</v>
      </c>
      <c r="K7" s="162">
        <v>11</v>
      </c>
      <c r="L7" s="162">
        <v>12</v>
      </c>
      <c r="M7" s="162">
        <v>13</v>
      </c>
    </row>
    <row r="8" spans="1:13" s="154" customFormat="1" ht="15">
      <c r="A8" s="163"/>
      <c r="B8" s="163"/>
      <c r="C8" s="163"/>
      <c r="D8" s="164"/>
      <c r="E8" s="165"/>
      <c r="F8" s="166"/>
      <c r="G8" s="166"/>
      <c r="H8" s="163"/>
      <c r="I8" s="163"/>
      <c r="J8" s="163"/>
      <c r="K8" s="163"/>
      <c r="L8" s="163"/>
      <c r="M8" s="163"/>
    </row>
    <row r="9" spans="1:13" s="174" customFormat="1" ht="12" thickBot="1">
      <c r="A9" s="167"/>
      <c r="B9" s="168"/>
      <c r="C9" s="168" t="s">
        <v>151</v>
      </c>
      <c r="D9" s="169"/>
      <c r="E9" s="170"/>
      <c r="F9" s="171"/>
      <c r="G9" s="172"/>
      <c r="H9" s="172"/>
      <c r="I9" s="172">
        <f>SUBTOTAL(9,I10:I55)</f>
        <v>0</v>
      </c>
      <c r="J9" s="172">
        <f>SUBTOTAL(9,J10:J55)</f>
        <v>0</v>
      </c>
      <c r="K9" s="172">
        <f>SUBTOTAL(9,K10:K55)</f>
        <v>0</v>
      </c>
      <c r="L9" s="172">
        <f>SUBTOTAL(9,L10:L55)</f>
        <v>0</v>
      </c>
      <c r="M9" s="173"/>
    </row>
    <row r="10" spans="1:13" s="154" customFormat="1" ht="15.75" thickBot="1">
      <c r="A10" s="175"/>
      <c r="B10" s="176">
        <v>1</v>
      </c>
      <c r="C10" s="177" t="s">
        <v>57</v>
      </c>
      <c r="D10" s="178"/>
      <c r="E10" s="179"/>
      <c r="F10" s="180"/>
      <c r="G10" s="181"/>
      <c r="H10" s="182"/>
      <c r="I10" s="181"/>
      <c r="J10" s="182"/>
      <c r="K10" s="182"/>
      <c r="L10" s="181">
        <f>SUBTOTAL(9,L11:L19)</f>
        <v>0</v>
      </c>
      <c r="M10" s="183"/>
    </row>
    <row r="11" spans="1:13" s="154" customFormat="1" ht="15">
      <c r="A11" s="184"/>
      <c r="B11" s="185"/>
      <c r="C11" s="186" t="s">
        <v>152</v>
      </c>
      <c r="D11" s="185"/>
      <c r="E11" s="187"/>
      <c r="F11" s="188"/>
      <c r="G11" s="189"/>
      <c r="H11" s="189"/>
      <c r="I11" s="190"/>
      <c r="J11" s="191"/>
      <c r="K11" s="192"/>
      <c r="L11" s="193"/>
      <c r="M11" s="194"/>
    </row>
    <row r="12" spans="1:13" s="154" customFormat="1" ht="15">
      <c r="A12" s="195" t="s">
        <v>153</v>
      </c>
      <c r="B12" s="196"/>
      <c r="C12" s="197" t="s">
        <v>154</v>
      </c>
      <c r="D12" s="198" t="s">
        <v>96</v>
      </c>
      <c r="E12" s="199">
        <v>4</v>
      </c>
      <c r="F12" s="200"/>
      <c r="G12" s="201"/>
      <c r="H12" s="201">
        <f>F12+G12</f>
        <v>0</v>
      </c>
      <c r="I12" s="202">
        <f>E12*F12</f>
        <v>0</v>
      </c>
      <c r="J12" s="203">
        <f>E12*G12</f>
        <v>0</v>
      </c>
      <c r="K12" s="201">
        <f>I12+J12</f>
        <v>0</v>
      </c>
      <c r="L12" s="204"/>
      <c r="M12" s="205"/>
    </row>
    <row r="13" spans="1:13" s="154" customFormat="1" ht="15">
      <c r="A13" s="195" t="s">
        <v>155</v>
      </c>
      <c r="B13" s="196"/>
      <c r="C13" s="197" t="s">
        <v>156</v>
      </c>
      <c r="D13" s="198" t="s">
        <v>96</v>
      </c>
      <c r="E13" s="199">
        <v>4</v>
      </c>
      <c r="F13" s="200"/>
      <c r="G13" s="201"/>
      <c r="H13" s="201">
        <f aca="true" t="shared" si="0" ref="H13:H15">F13+G13</f>
        <v>0</v>
      </c>
      <c r="I13" s="202">
        <f aca="true" t="shared" si="1" ref="I13:I15">E13*F13</f>
        <v>0</v>
      </c>
      <c r="J13" s="203">
        <f aca="true" t="shared" si="2" ref="J13:J15">E13*G13</f>
        <v>0</v>
      </c>
      <c r="K13" s="201">
        <f aca="true" t="shared" si="3" ref="K13:K15">I13+J13</f>
        <v>0</v>
      </c>
      <c r="L13" s="204"/>
      <c r="M13" s="205"/>
    </row>
    <row r="14" spans="1:13" s="154" customFormat="1" ht="15">
      <c r="A14" s="195" t="s">
        <v>157</v>
      </c>
      <c r="B14" s="196"/>
      <c r="C14" s="197" t="s">
        <v>158</v>
      </c>
      <c r="D14" s="198" t="s">
        <v>96</v>
      </c>
      <c r="E14" s="199">
        <v>2</v>
      </c>
      <c r="F14" s="200"/>
      <c r="G14" s="201"/>
      <c r="H14" s="201">
        <f t="shared" si="0"/>
        <v>0</v>
      </c>
      <c r="I14" s="202">
        <f t="shared" si="1"/>
        <v>0</v>
      </c>
      <c r="J14" s="203">
        <f t="shared" si="2"/>
        <v>0</v>
      </c>
      <c r="K14" s="201">
        <f t="shared" si="3"/>
        <v>0</v>
      </c>
      <c r="L14" s="204"/>
      <c r="M14" s="205"/>
    </row>
    <row r="15" spans="1:13" s="154" customFormat="1" ht="15">
      <c r="A15" s="195" t="s">
        <v>159</v>
      </c>
      <c r="B15" s="196"/>
      <c r="C15" s="206" t="s">
        <v>160</v>
      </c>
      <c r="D15" s="198" t="s">
        <v>96</v>
      </c>
      <c r="E15" s="199">
        <v>4</v>
      </c>
      <c r="F15" s="200"/>
      <c r="G15" s="201"/>
      <c r="H15" s="201">
        <f t="shared" si="0"/>
        <v>0</v>
      </c>
      <c r="I15" s="202">
        <f t="shared" si="1"/>
        <v>0</v>
      </c>
      <c r="J15" s="203">
        <f t="shared" si="2"/>
        <v>0</v>
      </c>
      <c r="K15" s="201">
        <f t="shared" si="3"/>
        <v>0</v>
      </c>
      <c r="L15" s="204"/>
      <c r="M15" s="205"/>
    </row>
    <row r="16" spans="1:13" s="154" customFormat="1" ht="15">
      <c r="A16" s="207"/>
      <c r="B16" s="208"/>
      <c r="C16" s="186" t="s">
        <v>161</v>
      </c>
      <c r="D16" s="198"/>
      <c r="E16" s="209"/>
      <c r="F16" s="200"/>
      <c r="G16" s="201"/>
      <c r="H16" s="201"/>
      <c r="I16" s="202"/>
      <c r="J16" s="203"/>
      <c r="K16" s="201"/>
      <c r="L16" s="204"/>
      <c r="M16" s="205"/>
    </row>
    <row r="17" spans="1:13" s="154" customFormat="1" ht="15">
      <c r="A17" s="207" t="s">
        <v>162</v>
      </c>
      <c r="B17" s="196"/>
      <c r="C17" s="197" t="s">
        <v>163</v>
      </c>
      <c r="D17" s="198" t="s">
        <v>96</v>
      </c>
      <c r="E17" s="199">
        <v>8</v>
      </c>
      <c r="F17" s="200"/>
      <c r="G17" s="201"/>
      <c r="H17" s="201">
        <f aca="true" t="shared" si="4" ref="H17:H19">F17+G17</f>
        <v>0</v>
      </c>
      <c r="I17" s="202">
        <f aca="true" t="shared" si="5" ref="I17:I19">E17*F17</f>
        <v>0</v>
      </c>
      <c r="J17" s="203">
        <f aca="true" t="shared" si="6" ref="J17:J19">E17*G17</f>
        <v>0</v>
      </c>
      <c r="K17" s="201">
        <f aca="true" t="shared" si="7" ref="K17:K19">I17+J17</f>
        <v>0</v>
      </c>
      <c r="L17" s="204"/>
      <c r="M17" s="205"/>
    </row>
    <row r="18" spans="1:13" s="154" customFormat="1" ht="15">
      <c r="A18" s="210" t="s">
        <v>164</v>
      </c>
      <c r="B18" s="196"/>
      <c r="C18" s="211" t="s">
        <v>165</v>
      </c>
      <c r="D18" s="198" t="s">
        <v>96</v>
      </c>
      <c r="E18" s="199">
        <v>4</v>
      </c>
      <c r="F18" s="200"/>
      <c r="G18" s="201"/>
      <c r="H18" s="201">
        <f t="shared" si="4"/>
        <v>0</v>
      </c>
      <c r="I18" s="202">
        <f t="shared" si="5"/>
        <v>0</v>
      </c>
      <c r="J18" s="203">
        <f t="shared" si="6"/>
        <v>0</v>
      </c>
      <c r="K18" s="201">
        <f t="shared" si="7"/>
        <v>0</v>
      </c>
      <c r="L18" s="204"/>
      <c r="M18" s="205"/>
    </row>
    <row r="19" spans="1:13" s="154" customFormat="1" ht="15.75" thickBot="1">
      <c r="A19" s="210" t="s">
        <v>166</v>
      </c>
      <c r="B19" s="196"/>
      <c r="C19" s="206" t="s">
        <v>167</v>
      </c>
      <c r="D19" s="198" t="s">
        <v>96</v>
      </c>
      <c r="E19" s="199">
        <v>4</v>
      </c>
      <c r="F19" s="200"/>
      <c r="G19" s="201"/>
      <c r="H19" s="201">
        <f t="shared" si="4"/>
        <v>0</v>
      </c>
      <c r="I19" s="202">
        <f t="shared" si="5"/>
        <v>0</v>
      </c>
      <c r="J19" s="203">
        <f t="shared" si="6"/>
        <v>0</v>
      </c>
      <c r="K19" s="201">
        <f t="shared" si="7"/>
        <v>0</v>
      </c>
      <c r="L19" s="204"/>
      <c r="M19" s="205"/>
    </row>
    <row r="20" spans="1:13" s="154" customFormat="1" ht="15.75" thickBot="1">
      <c r="A20" s="175"/>
      <c r="B20" s="212">
        <v>42006</v>
      </c>
      <c r="C20" s="177" t="s">
        <v>168</v>
      </c>
      <c r="D20" s="178"/>
      <c r="E20" s="179"/>
      <c r="F20" s="181"/>
      <c r="G20" s="181"/>
      <c r="H20" s="213"/>
      <c r="I20" s="214"/>
      <c r="J20" s="213"/>
      <c r="K20" s="213"/>
      <c r="L20" s="214">
        <f>SUBTOTAL(9,L21:L51)</f>
        <v>0</v>
      </c>
      <c r="M20" s="215"/>
    </row>
    <row r="21" spans="1:13" s="154" customFormat="1" ht="15">
      <c r="A21" s="210" t="s">
        <v>169</v>
      </c>
      <c r="B21" s="216"/>
      <c r="C21" s="206" t="s">
        <v>170</v>
      </c>
      <c r="D21" s="217" t="s">
        <v>89</v>
      </c>
      <c r="E21" s="199">
        <v>116</v>
      </c>
      <c r="F21" s="218"/>
      <c r="G21" s="219"/>
      <c r="H21" s="201">
        <f aca="true" t="shared" si="8" ref="H21:H30">F21+G21</f>
        <v>0</v>
      </c>
      <c r="I21" s="202">
        <f aca="true" t="shared" si="9" ref="I21:I30">E21*F21</f>
        <v>0</v>
      </c>
      <c r="J21" s="203">
        <f aca="true" t="shared" si="10" ref="J21:J30">E21*G21</f>
        <v>0</v>
      </c>
      <c r="K21" s="201">
        <f aca="true" t="shared" si="11" ref="K21:K30">I21+J21</f>
        <v>0</v>
      </c>
      <c r="L21" s="220"/>
      <c r="M21" s="221"/>
    </row>
    <row r="22" spans="1:13" s="154" customFormat="1" ht="15">
      <c r="A22" s="210" t="s">
        <v>171</v>
      </c>
      <c r="B22" s="222"/>
      <c r="C22" s="206" t="s">
        <v>172</v>
      </c>
      <c r="D22" s="217" t="s">
        <v>89</v>
      </c>
      <c r="E22" s="199">
        <v>5</v>
      </c>
      <c r="F22" s="223"/>
      <c r="G22" s="218"/>
      <c r="H22" s="201">
        <f t="shared" si="8"/>
        <v>0</v>
      </c>
      <c r="I22" s="202">
        <f t="shared" si="9"/>
        <v>0</v>
      </c>
      <c r="J22" s="203">
        <f t="shared" si="10"/>
        <v>0</v>
      </c>
      <c r="K22" s="201">
        <f t="shared" si="11"/>
        <v>0</v>
      </c>
      <c r="L22" s="224"/>
      <c r="M22" s="225"/>
    </row>
    <row r="23" spans="1:13" s="154" customFormat="1" ht="15">
      <c r="A23" s="210" t="s">
        <v>173</v>
      </c>
      <c r="B23" s="222"/>
      <c r="C23" s="206" t="s">
        <v>174</v>
      </c>
      <c r="D23" s="217" t="s">
        <v>89</v>
      </c>
      <c r="E23" s="199">
        <v>10</v>
      </c>
      <c r="F23" s="223"/>
      <c r="G23" s="218"/>
      <c r="H23" s="201">
        <f t="shared" si="8"/>
        <v>0</v>
      </c>
      <c r="I23" s="202">
        <f t="shared" si="9"/>
        <v>0</v>
      </c>
      <c r="J23" s="203">
        <f t="shared" si="10"/>
        <v>0</v>
      </c>
      <c r="K23" s="201">
        <f t="shared" si="11"/>
        <v>0</v>
      </c>
      <c r="L23" s="224"/>
      <c r="M23" s="225"/>
    </row>
    <row r="24" spans="1:13" s="154" customFormat="1" ht="14.25" customHeight="1">
      <c r="A24" s="226" t="s">
        <v>175</v>
      </c>
      <c r="B24" s="222"/>
      <c r="C24" s="206" t="s">
        <v>176</v>
      </c>
      <c r="D24" s="217" t="s">
        <v>89</v>
      </c>
      <c r="E24" s="199">
        <v>10</v>
      </c>
      <c r="F24" s="223"/>
      <c r="G24" s="218"/>
      <c r="H24" s="201">
        <f t="shared" si="8"/>
        <v>0</v>
      </c>
      <c r="I24" s="202">
        <f t="shared" si="9"/>
        <v>0</v>
      </c>
      <c r="J24" s="203">
        <f t="shared" si="10"/>
        <v>0</v>
      </c>
      <c r="K24" s="201">
        <f t="shared" si="11"/>
        <v>0</v>
      </c>
      <c r="L24" s="224"/>
      <c r="M24" s="225"/>
    </row>
    <row r="25" spans="1:13" s="154" customFormat="1" ht="14.25" customHeight="1">
      <c r="A25" s="210" t="s">
        <v>177</v>
      </c>
      <c r="B25" s="222"/>
      <c r="C25" s="206" t="s">
        <v>178</v>
      </c>
      <c r="D25" s="217" t="s">
        <v>89</v>
      </c>
      <c r="E25" s="199">
        <v>20</v>
      </c>
      <c r="F25" s="223"/>
      <c r="G25" s="218"/>
      <c r="H25" s="201">
        <f t="shared" si="8"/>
        <v>0</v>
      </c>
      <c r="I25" s="202">
        <f t="shared" si="9"/>
        <v>0</v>
      </c>
      <c r="J25" s="203">
        <f t="shared" si="10"/>
        <v>0</v>
      </c>
      <c r="K25" s="201">
        <f t="shared" si="11"/>
        <v>0</v>
      </c>
      <c r="L25" s="224"/>
      <c r="M25" s="225"/>
    </row>
    <row r="26" spans="1:13" s="154" customFormat="1" ht="14.25" customHeight="1">
      <c r="A26" s="226" t="s">
        <v>179</v>
      </c>
      <c r="B26" s="222"/>
      <c r="C26" s="206" t="s">
        <v>180</v>
      </c>
      <c r="D26" s="217" t="s">
        <v>89</v>
      </c>
      <c r="E26" s="199">
        <v>10</v>
      </c>
      <c r="F26" s="223"/>
      <c r="G26" s="218"/>
      <c r="H26" s="201">
        <f t="shared" si="8"/>
        <v>0</v>
      </c>
      <c r="I26" s="202">
        <f t="shared" si="9"/>
        <v>0</v>
      </c>
      <c r="J26" s="203">
        <f t="shared" si="10"/>
        <v>0</v>
      </c>
      <c r="K26" s="201">
        <f t="shared" si="11"/>
        <v>0</v>
      </c>
      <c r="L26" s="224"/>
      <c r="M26" s="225"/>
    </row>
    <row r="27" spans="1:13" s="154" customFormat="1" ht="14.25" customHeight="1">
      <c r="A27" s="210" t="s">
        <v>181</v>
      </c>
      <c r="B27" s="222"/>
      <c r="C27" s="206" t="s">
        <v>182</v>
      </c>
      <c r="D27" s="217" t="s">
        <v>183</v>
      </c>
      <c r="E27" s="199">
        <v>50</v>
      </c>
      <c r="F27" s="223"/>
      <c r="G27" s="218"/>
      <c r="H27" s="201">
        <f t="shared" si="8"/>
        <v>0</v>
      </c>
      <c r="I27" s="202">
        <f t="shared" si="9"/>
        <v>0</v>
      </c>
      <c r="J27" s="203">
        <f t="shared" si="10"/>
        <v>0</v>
      </c>
      <c r="K27" s="201">
        <f t="shared" si="11"/>
        <v>0</v>
      </c>
      <c r="L27" s="224"/>
      <c r="M27" s="225"/>
    </row>
    <row r="28" spans="1:13" s="154" customFormat="1" ht="14.25" customHeight="1">
      <c r="A28" s="226" t="s">
        <v>184</v>
      </c>
      <c r="B28" s="222"/>
      <c r="C28" s="206" t="s">
        <v>185</v>
      </c>
      <c r="D28" s="217" t="s">
        <v>89</v>
      </c>
      <c r="E28" s="199">
        <v>10</v>
      </c>
      <c r="F28" s="223"/>
      <c r="G28" s="218"/>
      <c r="H28" s="201">
        <f t="shared" si="8"/>
        <v>0</v>
      </c>
      <c r="I28" s="202">
        <f t="shared" si="9"/>
        <v>0</v>
      </c>
      <c r="J28" s="203">
        <f t="shared" si="10"/>
        <v>0</v>
      </c>
      <c r="K28" s="201">
        <f t="shared" si="11"/>
        <v>0</v>
      </c>
      <c r="L28" s="224"/>
      <c r="M28" s="225"/>
    </row>
    <row r="29" spans="1:13" s="154" customFormat="1" ht="15">
      <c r="A29" s="210" t="s">
        <v>186</v>
      </c>
      <c r="B29" s="222"/>
      <c r="C29" s="206" t="s">
        <v>95</v>
      </c>
      <c r="D29" s="217" t="s">
        <v>187</v>
      </c>
      <c r="E29" s="227">
        <v>1</v>
      </c>
      <c r="F29" s="223"/>
      <c r="G29" s="218"/>
      <c r="H29" s="201">
        <f t="shared" si="8"/>
        <v>0</v>
      </c>
      <c r="I29" s="202">
        <f t="shared" si="9"/>
        <v>0</v>
      </c>
      <c r="J29" s="203">
        <f t="shared" si="10"/>
        <v>0</v>
      </c>
      <c r="K29" s="201">
        <f t="shared" si="11"/>
        <v>0</v>
      </c>
      <c r="L29" s="224"/>
      <c r="M29" s="225"/>
    </row>
    <row r="30" spans="1:13" s="154" customFormat="1" ht="15.75" thickBot="1">
      <c r="A30" s="226" t="s">
        <v>188</v>
      </c>
      <c r="B30" s="222"/>
      <c r="C30" s="206" t="s">
        <v>189</v>
      </c>
      <c r="D30" s="217" t="s">
        <v>96</v>
      </c>
      <c r="E30" s="227">
        <v>2</v>
      </c>
      <c r="F30" s="228"/>
      <c r="G30" s="218"/>
      <c r="H30" s="201">
        <f t="shared" si="8"/>
        <v>0</v>
      </c>
      <c r="I30" s="202">
        <f t="shared" si="9"/>
        <v>0</v>
      </c>
      <c r="J30" s="203">
        <f t="shared" si="10"/>
        <v>0</v>
      </c>
      <c r="K30" s="201">
        <f t="shared" si="11"/>
        <v>0</v>
      </c>
      <c r="L30" s="224"/>
      <c r="M30" s="225"/>
    </row>
    <row r="31" spans="1:13" s="154" customFormat="1" ht="15.75" thickBot="1">
      <c r="A31" s="229"/>
      <c r="B31" s="212">
        <v>42037</v>
      </c>
      <c r="C31" s="230" t="s">
        <v>190</v>
      </c>
      <c r="D31" s="231"/>
      <c r="E31" s="232"/>
      <c r="F31" s="233"/>
      <c r="G31" s="234"/>
      <c r="H31" s="234"/>
      <c r="I31" s="235"/>
      <c r="J31" s="236"/>
      <c r="K31" s="234"/>
      <c r="L31" s="235"/>
      <c r="M31" s="237"/>
    </row>
    <row r="32" spans="1:13" s="154" customFormat="1" ht="15.75" thickBot="1">
      <c r="A32" s="229"/>
      <c r="B32" s="176">
        <v>3</v>
      </c>
      <c r="C32" s="230" t="s">
        <v>191</v>
      </c>
      <c r="D32" s="231"/>
      <c r="E32" s="232"/>
      <c r="F32" s="233"/>
      <c r="G32" s="234"/>
      <c r="H32" s="234"/>
      <c r="I32" s="235"/>
      <c r="J32" s="236"/>
      <c r="K32" s="234"/>
      <c r="L32" s="235"/>
      <c r="M32" s="237"/>
    </row>
    <row r="33" spans="1:13" s="154" customFormat="1" ht="15.75" thickBot="1">
      <c r="A33" s="229"/>
      <c r="B33" s="176">
        <v>4</v>
      </c>
      <c r="C33" s="230" t="s">
        <v>192</v>
      </c>
      <c r="D33" s="231"/>
      <c r="E33" s="232"/>
      <c r="F33" s="233"/>
      <c r="G33" s="234"/>
      <c r="H33" s="234"/>
      <c r="I33" s="235"/>
      <c r="J33" s="236"/>
      <c r="K33" s="234"/>
      <c r="L33" s="235"/>
      <c r="M33" s="237"/>
    </row>
    <row r="34" spans="1:13" s="154" customFormat="1" ht="15.75" thickBot="1">
      <c r="A34" s="229"/>
      <c r="B34" s="176">
        <v>5</v>
      </c>
      <c r="C34" s="230" t="s">
        <v>193</v>
      </c>
      <c r="D34" s="231"/>
      <c r="E34" s="232"/>
      <c r="F34" s="238"/>
      <c r="G34" s="234"/>
      <c r="H34" s="234"/>
      <c r="I34" s="235"/>
      <c r="J34" s="236"/>
      <c r="K34" s="234"/>
      <c r="L34" s="235"/>
      <c r="M34" s="237"/>
    </row>
    <row r="35" spans="1:13" s="154" customFormat="1" ht="15">
      <c r="A35" s="210" t="s">
        <v>194</v>
      </c>
      <c r="B35" s="239"/>
      <c r="C35" s="240" t="s">
        <v>195</v>
      </c>
      <c r="D35" s="241" t="s">
        <v>107</v>
      </c>
      <c r="E35" s="242">
        <v>160</v>
      </c>
      <c r="F35" s="243"/>
      <c r="G35" s="243"/>
      <c r="H35" s="201">
        <f aca="true" t="shared" si="12" ref="H35:H51">F35+G35</f>
        <v>0</v>
      </c>
      <c r="I35" s="202">
        <f aca="true" t="shared" si="13" ref="I35:I51">E35*F35</f>
        <v>0</v>
      </c>
      <c r="J35" s="203">
        <f aca="true" t="shared" si="14" ref="J35:J51">E35*G35</f>
        <v>0</v>
      </c>
      <c r="K35" s="201">
        <f aca="true" t="shared" si="15" ref="K35:K51">I35+J35</f>
        <v>0</v>
      </c>
      <c r="L35" s="244"/>
      <c r="M35" s="245"/>
    </row>
    <row r="36" spans="1:13" s="154" customFormat="1" ht="15">
      <c r="A36" s="210" t="s">
        <v>196</v>
      </c>
      <c r="B36" s="246"/>
      <c r="C36" s="240" t="s">
        <v>197</v>
      </c>
      <c r="D36" s="241" t="s">
        <v>107</v>
      </c>
      <c r="E36" s="242">
        <v>80</v>
      </c>
      <c r="F36" s="243"/>
      <c r="G36" s="243"/>
      <c r="H36" s="201">
        <f t="shared" si="12"/>
        <v>0</v>
      </c>
      <c r="I36" s="202">
        <f t="shared" si="13"/>
        <v>0</v>
      </c>
      <c r="J36" s="203">
        <f t="shared" si="14"/>
        <v>0</v>
      </c>
      <c r="K36" s="201">
        <f t="shared" si="15"/>
        <v>0</v>
      </c>
      <c r="L36" s="244"/>
      <c r="M36" s="245"/>
    </row>
    <row r="37" spans="1:13" s="154" customFormat="1" ht="15">
      <c r="A37" s="210" t="s">
        <v>198</v>
      </c>
      <c r="B37" s="246"/>
      <c r="C37" s="240" t="s">
        <v>199</v>
      </c>
      <c r="D37" s="241" t="s">
        <v>107</v>
      </c>
      <c r="E37" s="242">
        <v>80</v>
      </c>
      <c r="F37" s="243"/>
      <c r="G37" s="243"/>
      <c r="H37" s="201">
        <f t="shared" si="12"/>
        <v>0</v>
      </c>
      <c r="I37" s="202">
        <f t="shared" si="13"/>
        <v>0</v>
      </c>
      <c r="J37" s="203">
        <f t="shared" si="14"/>
        <v>0</v>
      </c>
      <c r="K37" s="201">
        <f t="shared" si="15"/>
        <v>0</v>
      </c>
      <c r="L37" s="244"/>
      <c r="M37" s="245"/>
    </row>
    <row r="38" spans="1:13" s="154" customFormat="1" ht="15">
      <c r="A38" s="210" t="s">
        <v>200</v>
      </c>
      <c r="B38" s="247"/>
      <c r="C38" s="248" t="s">
        <v>201</v>
      </c>
      <c r="D38" s="249" t="s">
        <v>187</v>
      </c>
      <c r="E38" s="227">
        <v>1</v>
      </c>
      <c r="F38" s="218"/>
      <c r="G38" s="250"/>
      <c r="H38" s="201">
        <f t="shared" si="12"/>
        <v>0</v>
      </c>
      <c r="I38" s="202">
        <f t="shared" si="13"/>
        <v>0</v>
      </c>
      <c r="J38" s="203">
        <f t="shared" si="14"/>
        <v>0</v>
      </c>
      <c r="K38" s="201">
        <f t="shared" si="15"/>
        <v>0</v>
      </c>
      <c r="L38" s="251"/>
      <c r="M38" s="225"/>
    </row>
    <row r="39" spans="1:13" s="154" customFormat="1" ht="15">
      <c r="A39" s="207" t="s">
        <v>202</v>
      </c>
      <c r="B39" s="246"/>
      <c r="C39" s="252" t="s">
        <v>203</v>
      </c>
      <c r="D39" s="253" t="s">
        <v>187</v>
      </c>
      <c r="E39" s="254">
        <v>1</v>
      </c>
      <c r="F39" s="218"/>
      <c r="G39" s="218"/>
      <c r="H39" s="201">
        <f t="shared" si="12"/>
        <v>0</v>
      </c>
      <c r="I39" s="202">
        <f t="shared" si="13"/>
        <v>0</v>
      </c>
      <c r="J39" s="203">
        <f t="shared" si="14"/>
        <v>0</v>
      </c>
      <c r="K39" s="201">
        <f t="shared" si="15"/>
        <v>0</v>
      </c>
      <c r="L39" s="255"/>
      <c r="M39" s="225"/>
    </row>
    <row r="40" spans="1:13" s="154" customFormat="1" ht="15">
      <c r="A40" s="207" t="s">
        <v>204</v>
      </c>
      <c r="B40" s="246"/>
      <c r="C40" s="252" t="s">
        <v>8</v>
      </c>
      <c r="D40" s="253" t="s">
        <v>187</v>
      </c>
      <c r="E40" s="254">
        <v>1</v>
      </c>
      <c r="F40" s="218"/>
      <c r="G40" s="218"/>
      <c r="H40" s="201">
        <f t="shared" si="12"/>
        <v>0</v>
      </c>
      <c r="I40" s="202">
        <f t="shared" si="13"/>
        <v>0</v>
      </c>
      <c r="J40" s="203">
        <f t="shared" si="14"/>
        <v>0</v>
      </c>
      <c r="K40" s="201">
        <f t="shared" si="15"/>
        <v>0</v>
      </c>
      <c r="L40" s="255"/>
      <c r="M40" s="225"/>
    </row>
    <row r="41" spans="1:13" s="154" customFormat="1" ht="15">
      <c r="A41" s="207" t="s">
        <v>205</v>
      </c>
      <c r="B41" s="246"/>
      <c r="C41" s="252" t="s">
        <v>206</v>
      </c>
      <c r="D41" s="253" t="s">
        <v>187</v>
      </c>
      <c r="E41" s="254">
        <v>1</v>
      </c>
      <c r="F41" s="218"/>
      <c r="G41" s="218"/>
      <c r="H41" s="201">
        <f t="shared" si="12"/>
        <v>0</v>
      </c>
      <c r="I41" s="202">
        <f t="shared" si="13"/>
        <v>0</v>
      </c>
      <c r="J41" s="203">
        <f t="shared" si="14"/>
        <v>0</v>
      </c>
      <c r="K41" s="201">
        <f t="shared" si="15"/>
        <v>0</v>
      </c>
      <c r="L41" s="255"/>
      <c r="M41" s="225"/>
    </row>
    <row r="42" spans="1:13" s="154" customFormat="1" ht="15">
      <c r="A42" s="207" t="s">
        <v>207</v>
      </c>
      <c r="B42" s="246"/>
      <c r="C42" s="252" t="s">
        <v>208</v>
      </c>
      <c r="D42" s="253" t="s">
        <v>187</v>
      </c>
      <c r="E42" s="254">
        <v>1</v>
      </c>
      <c r="F42" s="218"/>
      <c r="G42" s="218"/>
      <c r="H42" s="201">
        <f t="shared" si="12"/>
        <v>0</v>
      </c>
      <c r="I42" s="202">
        <f t="shared" si="13"/>
        <v>0</v>
      </c>
      <c r="J42" s="203">
        <f t="shared" si="14"/>
        <v>0</v>
      </c>
      <c r="K42" s="201">
        <f t="shared" si="15"/>
        <v>0</v>
      </c>
      <c r="L42" s="255"/>
      <c r="M42" s="225"/>
    </row>
    <row r="43" spans="1:13" s="154" customFormat="1" ht="15">
      <c r="A43" s="207" t="s">
        <v>209</v>
      </c>
      <c r="B43" s="246"/>
      <c r="C43" s="252" t="s">
        <v>210</v>
      </c>
      <c r="D43" s="253" t="s">
        <v>96</v>
      </c>
      <c r="E43" s="254">
        <v>4</v>
      </c>
      <c r="F43" s="218"/>
      <c r="G43" s="218"/>
      <c r="H43" s="201">
        <f t="shared" si="12"/>
        <v>0</v>
      </c>
      <c r="I43" s="202">
        <f t="shared" si="13"/>
        <v>0</v>
      </c>
      <c r="J43" s="203">
        <f t="shared" si="14"/>
        <v>0</v>
      </c>
      <c r="K43" s="201">
        <f t="shared" si="15"/>
        <v>0</v>
      </c>
      <c r="L43" s="255"/>
      <c r="M43" s="225"/>
    </row>
    <row r="44" spans="1:13" s="154" customFormat="1" ht="15">
      <c r="A44" s="207" t="s">
        <v>211</v>
      </c>
      <c r="B44" s="246"/>
      <c r="C44" s="256" t="s">
        <v>212</v>
      </c>
      <c r="D44" s="253" t="s">
        <v>107</v>
      </c>
      <c r="E44" s="254">
        <v>32</v>
      </c>
      <c r="F44" s="218"/>
      <c r="G44" s="218"/>
      <c r="H44" s="201">
        <f t="shared" si="12"/>
        <v>0</v>
      </c>
      <c r="I44" s="202">
        <f t="shared" si="13"/>
        <v>0</v>
      </c>
      <c r="J44" s="203">
        <f t="shared" si="14"/>
        <v>0</v>
      </c>
      <c r="K44" s="201">
        <f t="shared" si="15"/>
        <v>0</v>
      </c>
      <c r="L44" s="255"/>
      <c r="M44" s="225"/>
    </row>
    <row r="45" spans="1:13" s="154" customFormat="1" ht="15">
      <c r="A45" s="207" t="s">
        <v>213</v>
      </c>
      <c r="B45" s="246"/>
      <c r="C45" s="252" t="s">
        <v>214</v>
      </c>
      <c r="D45" s="253" t="s">
        <v>107</v>
      </c>
      <c r="E45" s="254">
        <v>8</v>
      </c>
      <c r="F45" s="218"/>
      <c r="G45" s="218"/>
      <c r="H45" s="201">
        <f t="shared" si="12"/>
        <v>0</v>
      </c>
      <c r="I45" s="202">
        <f t="shared" si="13"/>
        <v>0</v>
      </c>
      <c r="J45" s="203">
        <f t="shared" si="14"/>
        <v>0</v>
      </c>
      <c r="K45" s="201">
        <f t="shared" si="15"/>
        <v>0</v>
      </c>
      <c r="L45" s="255"/>
      <c r="M45" s="225"/>
    </row>
    <row r="46" spans="1:13" s="154" customFormat="1" ht="15">
      <c r="A46" s="207" t="s">
        <v>215</v>
      </c>
      <c r="B46" s="246"/>
      <c r="C46" s="252" t="s">
        <v>216</v>
      </c>
      <c r="D46" s="253" t="s">
        <v>107</v>
      </c>
      <c r="E46" s="254">
        <v>16</v>
      </c>
      <c r="F46" s="218"/>
      <c r="G46" s="218"/>
      <c r="H46" s="201">
        <f t="shared" si="12"/>
        <v>0</v>
      </c>
      <c r="I46" s="202">
        <f t="shared" si="13"/>
        <v>0</v>
      </c>
      <c r="J46" s="203">
        <f t="shared" si="14"/>
        <v>0</v>
      </c>
      <c r="K46" s="201">
        <f t="shared" si="15"/>
        <v>0</v>
      </c>
      <c r="L46" s="255"/>
      <c r="M46" s="225"/>
    </row>
    <row r="47" spans="1:13" s="154" customFormat="1" ht="15">
      <c r="A47" s="207" t="s">
        <v>217</v>
      </c>
      <c r="B47" s="246"/>
      <c r="C47" s="252" t="s">
        <v>218</v>
      </c>
      <c r="D47" s="253" t="s">
        <v>107</v>
      </c>
      <c r="E47" s="254">
        <v>40</v>
      </c>
      <c r="F47" s="218"/>
      <c r="G47" s="218"/>
      <c r="H47" s="201">
        <f t="shared" si="12"/>
        <v>0</v>
      </c>
      <c r="I47" s="202">
        <f t="shared" si="13"/>
        <v>0</v>
      </c>
      <c r="J47" s="203">
        <f t="shared" si="14"/>
        <v>0</v>
      </c>
      <c r="K47" s="201">
        <f t="shared" si="15"/>
        <v>0</v>
      </c>
      <c r="L47" s="255"/>
      <c r="M47" s="225"/>
    </row>
    <row r="48" spans="1:13" s="154" customFormat="1" ht="15">
      <c r="A48" s="210" t="s">
        <v>219</v>
      </c>
      <c r="B48" s="247"/>
      <c r="C48" s="257" t="s">
        <v>220</v>
      </c>
      <c r="D48" s="241" t="s">
        <v>187</v>
      </c>
      <c r="E48" s="258">
        <v>1</v>
      </c>
      <c r="F48" s="218"/>
      <c r="G48" s="218"/>
      <c r="H48" s="201">
        <f t="shared" si="12"/>
        <v>0</v>
      </c>
      <c r="I48" s="202">
        <f t="shared" si="13"/>
        <v>0</v>
      </c>
      <c r="J48" s="203">
        <f t="shared" si="14"/>
        <v>0</v>
      </c>
      <c r="K48" s="201">
        <f t="shared" si="15"/>
        <v>0</v>
      </c>
      <c r="L48" s="255"/>
      <c r="M48" s="225"/>
    </row>
    <row r="49" spans="1:13" s="154" customFormat="1" ht="15">
      <c r="A49" s="210" t="s">
        <v>221</v>
      </c>
      <c r="B49" s="247"/>
      <c r="C49" s="257" t="s">
        <v>222</v>
      </c>
      <c r="D49" s="241" t="s">
        <v>96</v>
      </c>
      <c r="E49" s="258">
        <v>1</v>
      </c>
      <c r="F49" s="218"/>
      <c r="G49" s="218"/>
      <c r="H49" s="201">
        <f t="shared" si="12"/>
        <v>0</v>
      </c>
      <c r="I49" s="202">
        <f t="shared" si="13"/>
        <v>0</v>
      </c>
      <c r="J49" s="203">
        <f t="shared" si="14"/>
        <v>0</v>
      </c>
      <c r="K49" s="201">
        <f t="shared" si="15"/>
        <v>0</v>
      </c>
      <c r="L49" s="255"/>
      <c r="M49" s="225"/>
    </row>
    <row r="50" spans="1:13" s="154" customFormat="1" ht="15">
      <c r="A50" s="210" t="s">
        <v>223</v>
      </c>
      <c r="B50" s="247"/>
      <c r="C50" s="257" t="s">
        <v>224</v>
      </c>
      <c r="D50" s="241" t="s">
        <v>107</v>
      </c>
      <c r="E50" s="258">
        <v>16</v>
      </c>
      <c r="F50" s="218"/>
      <c r="G50" s="218"/>
      <c r="H50" s="201">
        <f t="shared" si="12"/>
        <v>0</v>
      </c>
      <c r="I50" s="202">
        <f t="shared" si="13"/>
        <v>0</v>
      </c>
      <c r="J50" s="203">
        <f t="shared" si="14"/>
        <v>0</v>
      </c>
      <c r="K50" s="201">
        <f t="shared" si="15"/>
        <v>0</v>
      </c>
      <c r="L50" s="255"/>
      <c r="M50" s="225"/>
    </row>
    <row r="51" spans="1:13" s="154" customFormat="1" ht="15.75" thickBot="1">
      <c r="A51" s="210" t="s">
        <v>225</v>
      </c>
      <c r="B51" s="246"/>
      <c r="C51" s="252" t="s">
        <v>226</v>
      </c>
      <c r="D51" s="241" t="s">
        <v>107</v>
      </c>
      <c r="E51" s="254">
        <v>16</v>
      </c>
      <c r="F51" s="250"/>
      <c r="G51" s="218"/>
      <c r="H51" s="201">
        <f t="shared" si="12"/>
        <v>0</v>
      </c>
      <c r="I51" s="202">
        <f t="shared" si="13"/>
        <v>0</v>
      </c>
      <c r="J51" s="203">
        <f t="shared" si="14"/>
        <v>0</v>
      </c>
      <c r="K51" s="201">
        <f t="shared" si="15"/>
        <v>0</v>
      </c>
      <c r="L51" s="255"/>
      <c r="M51" s="225"/>
    </row>
    <row r="52" spans="1:13" s="154" customFormat="1" ht="15.75" thickBot="1">
      <c r="A52" s="229"/>
      <c r="B52" s="176">
        <v>6</v>
      </c>
      <c r="C52" s="230" t="s">
        <v>227</v>
      </c>
      <c r="D52" s="231"/>
      <c r="E52" s="232"/>
      <c r="F52" s="233"/>
      <c r="G52" s="234"/>
      <c r="H52" s="234"/>
      <c r="I52" s="235"/>
      <c r="J52" s="236"/>
      <c r="K52" s="234"/>
      <c r="L52" s="235"/>
      <c r="M52" s="237"/>
    </row>
    <row r="53" spans="1:13" s="154" customFormat="1" ht="15">
      <c r="A53" s="259" t="s">
        <v>228</v>
      </c>
      <c r="B53" s="260"/>
      <c r="C53" s="261" t="s">
        <v>229</v>
      </c>
      <c r="D53" s="262" t="s">
        <v>187</v>
      </c>
      <c r="E53" s="263">
        <v>1</v>
      </c>
      <c r="F53" s="243"/>
      <c r="G53" s="243"/>
      <c r="H53" s="201">
        <f aca="true" t="shared" si="16" ref="H53:H54">F53+G53</f>
        <v>0</v>
      </c>
      <c r="I53" s="202">
        <f aca="true" t="shared" si="17" ref="I53:I54">E53*F53</f>
        <v>0</v>
      </c>
      <c r="J53" s="203">
        <f aca="true" t="shared" si="18" ref="J53:J54">E53*G53</f>
        <v>0</v>
      </c>
      <c r="K53" s="201">
        <f aca="true" t="shared" si="19" ref="K53:K55">I53+J53</f>
        <v>0</v>
      </c>
      <c r="L53" s="244"/>
      <c r="M53" s="245"/>
    </row>
    <row r="54" spans="1:13" s="154" customFormat="1" ht="15">
      <c r="A54" s="207" t="s">
        <v>230</v>
      </c>
      <c r="B54" s="247"/>
      <c r="C54" s="264" t="s">
        <v>9</v>
      </c>
      <c r="D54" s="249" t="s">
        <v>187</v>
      </c>
      <c r="E54" s="227">
        <v>1</v>
      </c>
      <c r="F54" s="218"/>
      <c r="G54" s="218"/>
      <c r="H54" s="201">
        <f t="shared" si="16"/>
        <v>0</v>
      </c>
      <c r="I54" s="202">
        <f t="shared" si="17"/>
        <v>0</v>
      </c>
      <c r="J54" s="203">
        <f t="shared" si="18"/>
        <v>0</v>
      </c>
      <c r="K54" s="201">
        <f t="shared" si="19"/>
        <v>0</v>
      </c>
      <c r="L54" s="255"/>
      <c r="M54" s="225"/>
    </row>
    <row r="55" spans="1:13" s="154" customFormat="1" ht="15.75" thickBot="1">
      <c r="A55" s="265" t="s">
        <v>231</v>
      </c>
      <c r="B55" s="266"/>
      <c r="C55" s="267" t="s">
        <v>10</v>
      </c>
      <c r="D55" s="268" t="s">
        <v>187</v>
      </c>
      <c r="E55" s="269">
        <v>1</v>
      </c>
      <c r="F55" s="270"/>
      <c r="G55" s="270"/>
      <c r="H55" s="280">
        <f aca="true" t="shared" si="20" ref="H55">F55+G55</f>
        <v>0</v>
      </c>
      <c r="I55" s="395">
        <f aca="true" t="shared" si="21" ref="I55">E55*F55</f>
        <v>0</v>
      </c>
      <c r="J55" s="396">
        <f aca="true" t="shared" si="22" ref="J55">E55*G55</f>
        <v>0</v>
      </c>
      <c r="K55" s="280">
        <f t="shared" si="19"/>
        <v>0</v>
      </c>
      <c r="L55" s="271"/>
      <c r="M55" s="272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256" scale="66" r:id="rId1"/>
  <headerFooter>
    <oddHeader>&amp;RPříloha č. 9 ZD - Výkaz výměr
„16-063 Heřmanův Městec – TZH strojovny skladů, rekonstrukce potrubích rozvodů“</oddHeader>
    <oddFooter>&amp;RStrana 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2016-04-19T07:19:47Z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vytvoreni dokumentu">
    <vt:lpwstr/>
  </property>
  <property fmtid="{D5CDD505-2E9C-101B-9397-08002B2CF9AE}" pid="3" name="Autor dokumentu">
    <vt:lpwstr>Chytka Vlastimil</vt:lpwstr>
  </property>
  <property fmtid="{D5CDD505-2E9C-101B-9397-08002B2CF9AE}" pid="4" name="Nadpis">
    <vt:lpwstr>Rozpočet</vt:lpwstr>
  </property>
  <property fmtid="{D5CDD505-2E9C-101B-9397-08002B2CF9AE}" pid="5" name="Nazev stupne">
    <vt:lpwstr>Dokumentace pro provádění stavby</vt:lpwstr>
  </property>
  <property fmtid="{D5CDD505-2E9C-101B-9397-08002B2CF9AE}" pid="6" name="Archiv">
    <vt:lpwstr>14095_Rozpočet</vt:lpwstr>
  </property>
  <property fmtid="{D5CDD505-2E9C-101B-9397-08002B2CF9AE}" pid="7" name="CisloDokumentu">
    <vt:lpwstr>14095_Rozpočet</vt:lpwstr>
  </property>
  <property fmtid="{D5CDD505-2E9C-101B-9397-08002B2CF9AE}" pid="8" name="Stupen PD">
    <vt:lpwstr>DPS</vt:lpwstr>
  </property>
  <property fmtid="{D5CDD505-2E9C-101B-9397-08002B2CF9AE}" pid="9" name="Cislo podzakazky">
    <vt:lpwstr>14095</vt:lpwstr>
  </property>
  <property fmtid="{D5CDD505-2E9C-101B-9397-08002B2CF9AE}" pid="10" name="Cislo zakazky">
    <vt:lpwstr>14095</vt:lpwstr>
  </property>
  <property fmtid="{D5CDD505-2E9C-101B-9397-08002B2CF9AE}" pid="11" name="Investor">
    <vt:lpwstr>SPRÁVA STÁTNÍCH HMOTNÝCH REZERV</vt:lpwstr>
  </property>
  <property fmtid="{D5CDD505-2E9C-101B-9397-08002B2CF9AE}" pid="12" name="Kod zakazky">
    <vt:lpwstr/>
  </property>
  <property fmtid="{D5CDD505-2E9C-101B-9397-08002B2CF9AE}" pid="13" name="Misto stavby">
    <vt:lpwstr>H. Městec</vt:lpwstr>
  </property>
  <property fmtid="{D5CDD505-2E9C-101B-9397-08002B2CF9AE}" pid="14" name="NazevZakazky">
    <vt:lpwstr>Modernizace technologie odkalování T1 - T10 Heřmanův Městec</vt:lpwstr>
  </property>
  <property fmtid="{D5CDD505-2E9C-101B-9397-08002B2CF9AE}" pid="15" name="Pocet vyhotoveni">
    <vt:lpwstr>6+1</vt:lpwstr>
  </property>
  <property fmtid="{D5CDD505-2E9C-101B-9397-08002B2CF9AE}" pid="16" name="Stavba">
    <vt:lpwstr>Modernizace technologie odkalování T1 - T10 Heřmanův Městec</vt:lpwstr>
  </property>
  <property fmtid="{D5CDD505-2E9C-101B-9397-08002B2CF9AE}" pid="17" name="Termin zprac. zakazky">
    <vt:filetime>2014-11-29T23:59:59Z</vt:filetime>
  </property>
  <property fmtid="{D5CDD505-2E9C-101B-9397-08002B2CF9AE}" pid="18" name="Termin zprac. zakazky datum">
    <vt:lpwstr>11 / 2014</vt:lpwstr>
  </property>
  <property fmtid="{D5CDD505-2E9C-101B-9397-08002B2CF9AE}" pid="19" name="ID zakazky">
    <vt:i4>597</vt:i4>
  </property>
  <property fmtid="{D5CDD505-2E9C-101B-9397-08002B2CF9AE}" pid="20" name="HIP">
    <vt:lpwstr>chytka</vt:lpwstr>
  </property>
  <property fmtid="{D5CDD505-2E9C-101B-9397-08002B2CF9AE}" pid="21" name="HIP_Full">
    <vt:lpwstr>Chytka Vlastimil</vt:lpwstr>
  </property>
  <property fmtid="{D5CDD505-2E9C-101B-9397-08002B2CF9AE}" pid="22" name="Deleni objektu">
    <vt:lpwstr/>
  </property>
  <property fmtid="{D5CDD505-2E9C-101B-9397-08002B2CF9AE}" pid="23" name="Objekty">
    <vt:lpwstr>F. Souhrnný rozpočet</vt:lpwstr>
  </property>
  <property fmtid="{D5CDD505-2E9C-101B-9397-08002B2CF9AE}" pid="24" name="Odpovedny projektant">
    <vt:lpwstr>Chytka Vlastimil</vt:lpwstr>
  </property>
  <property fmtid="{D5CDD505-2E9C-101B-9397-08002B2CF9AE}" pid="25" name="Podkapitola">
    <vt:lpwstr/>
  </property>
  <property fmtid="{D5CDD505-2E9C-101B-9397-08002B2CF9AE}" pid="26" name="Stupen projektu">
    <vt:lpwstr>DPS</vt:lpwstr>
  </property>
  <property fmtid="{D5CDD505-2E9C-101B-9397-08002B2CF9AE}" pid="27" name="Vyber odpovednosti">
    <vt:lpwstr>chytka</vt:lpwstr>
  </property>
  <property fmtid="{D5CDD505-2E9C-101B-9397-08002B2CF9AE}" pid="28" name="Dokument kontroloval">
    <vt:lpwstr>Ing. Borovička Jiří</vt:lpwstr>
  </property>
  <property fmtid="{D5CDD505-2E9C-101B-9397-08002B2CF9AE}" pid="29" name="Pracovni verze">
    <vt:lpwstr/>
  </property>
  <property fmtid="{D5CDD505-2E9C-101B-9397-08002B2CF9AE}" pid="30" name="Schvalena verze">
    <vt:lpwstr>RELEASED</vt:lpwstr>
  </property>
  <property fmtid="{D5CDD505-2E9C-101B-9397-08002B2CF9AE}" pid="31" name="Datum schvaleni dokumentu">
    <vt:lpwstr>14.8.2014</vt:lpwstr>
  </property>
</Properties>
</file>